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8"/>
  <workbookPr/>
  <mc:AlternateContent xmlns:mc="http://schemas.openxmlformats.org/markup-compatibility/2006">
    <mc:Choice Requires="x15">
      <x15ac:absPath xmlns:x15ac="http://schemas.microsoft.com/office/spreadsheetml/2010/11/ac" url="https://americanassociationofbloodb.sharepoint.com/sites/accreditationgroup/Internal Documents/IRL-AC/Tool developement and validation/"/>
    </mc:Choice>
  </mc:AlternateContent>
  <xr:revisionPtr revIDLastSave="0" documentId="8_{13F0A9B2-0ECD-4A58-87DF-10E6EB20D924}" xr6:coauthVersionLast="47" xr6:coauthVersionMax="47" xr10:uidLastSave="{00000000-0000-0000-0000-000000000000}"/>
  <bookViews>
    <workbookView xWindow="28680" yWindow="-120" windowWidth="29040" windowHeight="15840" firstSheet="1" activeTab="1" xr2:uid="{6C68F53A-C91A-430B-83B1-D4F0D0EB5905}"/>
  </bookViews>
  <sheets>
    <sheet name="Reference Standard 2.2A" sheetId="2" r:id="rId1"/>
    <sheet name="Reference Standard 2.2B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" l="1"/>
  <c r="G78" i="1"/>
  <c r="H39" i="2"/>
  <c r="S7" i="2"/>
  <c r="R13" i="2"/>
  <c r="B39" i="2"/>
  <c r="L71" i="1"/>
  <c r="G71" i="1"/>
  <c r="S11" i="1"/>
  <c r="S10" i="1"/>
  <c r="S9" i="1"/>
  <c r="S8" i="1"/>
  <c r="S7" i="1"/>
  <c r="S6" i="1"/>
  <c r="S5" i="1"/>
  <c r="S4" i="1"/>
  <c r="S3" i="1"/>
  <c r="S12" i="1" s="1"/>
  <c r="M70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1" i="1"/>
  <c r="M40" i="1"/>
  <c r="M39" i="1"/>
  <c r="M38" i="1"/>
  <c r="M37" i="1"/>
  <c r="M36" i="1"/>
  <c r="M35" i="1"/>
  <c r="M31" i="1"/>
  <c r="M29" i="1"/>
  <c r="M28" i="1"/>
  <c r="M25" i="1"/>
  <c r="M24" i="1"/>
  <c r="M23" i="1"/>
  <c r="M21" i="1"/>
  <c r="M20" i="1"/>
  <c r="M19" i="1"/>
  <c r="M18" i="1"/>
  <c r="M17" i="1"/>
  <c r="M16" i="1"/>
  <c r="M15" i="1"/>
  <c r="M14" i="1"/>
  <c r="M13" i="1"/>
  <c r="M12" i="1"/>
  <c r="M11" i="1"/>
  <c r="M10" i="1"/>
  <c r="M7" i="1"/>
  <c r="M6" i="1"/>
  <c r="M5" i="1"/>
  <c r="M4" i="1"/>
  <c r="M3" i="1"/>
  <c r="S12" i="2"/>
  <c r="S11" i="2"/>
  <c r="S10" i="2"/>
  <c r="S9" i="2"/>
  <c r="S8" i="2"/>
  <c r="S6" i="2"/>
  <c r="S5" i="2"/>
  <c r="S4" i="2"/>
  <c r="S3" i="2"/>
  <c r="S13" i="2" s="1"/>
  <c r="M37" i="2"/>
  <c r="M36" i="2"/>
  <c r="M35" i="2"/>
  <c r="M34" i="2"/>
  <c r="M32" i="2"/>
  <c r="M29" i="2"/>
  <c r="M24" i="2"/>
  <c r="M23" i="2"/>
  <c r="M21" i="2"/>
  <c r="M18" i="2"/>
  <c r="M10" i="2"/>
  <c r="M3" i="2"/>
  <c r="H33" i="2"/>
  <c r="H31" i="2"/>
  <c r="H30" i="2"/>
  <c r="H28" i="2"/>
  <c r="H27" i="2"/>
  <c r="H26" i="2"/>
  <c r="H25" i="2"/>
  <c r="H23" i="2"/>
  <c r="H22" i="2"/>
  <c r="H21" i="2"/>
  <c r="H20" i="2"/>
  <c r="H19" i="2"/>
  <c r="H17" i="2"/>
  <c r="H16" i="2"/>
  <c r="H15" i="2"/>
  <c r="H14" i="2"/>
  <c r="H13" i="2"/>
  <c r="H12" i="2"/>
  <c r="H11" i="2"/>
  <c r="H9" i="2"/>
  <c r="H8" i="2"/>
  <c r="H7" i="2"/>
  <c r="H6" i="2"/>
  <c r="H5" i="2"/>
  <c r="H4" i="2"/>
  <c r="H3" i="2"/>
  <c r="G38" i="2"/>
  <c r="L38" i="2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55" i="1"/>
  <c r="H53" i="1"/>
  <c r="H49" i="1"/>
  <c r="H50" i="1"/>
  <c r="H51" i="1"/>
  <c r="H52" i="1"/>
  <c r="H48" i="1"/>
  <c r="H46" i="1"/>
  <c r="H45" i="1"/>
  <c r="H43" i="1"/>
  <c r="H42" i="1"/>
  <c r="H40" i="1"/>
  <c r="H39" i="1"/>
  <c r="H33" i="1"/>
  <c r="H34" i="1"/>
  <c r="H35" i="1"/>
  <c r="H36" i="1"/>
  <c r="H32" i="1"/>
  <c r="H27" i="1"/>
  <c r="H28" i="1"/>
  <c r="H29" i="1"/>
  <c r="H30" i="1"/>
  <c r="H26" i="1"/>
  <c r="H22" i="1"/>
  <c r="H21" i="1"/>
  <c r="H13" i="1"/>
  <c r="H14" i="1"/>
  <c r="H12" i="1"/>
  <c r="H11" i="1"/>
  <c r="H9" i="1"/>
  <c r="H10" i="1"/>
  <c r="H8" i="1"/>
  <c r="H7" i="1"/>
  <c r="H6" i="1"/>
  <c r="H5" i="1"/>
  <c r="H3" i="1"/>
  <c r="M71" i="1" l="1"/>
  <c r="M38" i="2"/>
  <c r="H38" i="2"/>
  <c r="H71" i="1"/>
  <c r="D72" i="1" l="1"/>
  <c r="F72" i="1" s="1"/>
  <c r="H72" i="1" s="1"/>
  <c r="D39" i="2"/>
  <c r="F39" i="2" s="1"/>
</calcChain>
</file>

<file path=xl/sharedStrings.xml><?xml version="1.0" encoding="utf-8"?>
<sst xmlns="http://schemas.openxmlformats.org/spreadsheetml/2006/main" count="413" uniqueCount="284">
  <si>
    <t>Reference Standard 2.2A Minimum Inventory Requirements</t>
  </si>
  <si>
    <t>System Name</t>
  </si>
  <si>
    <t>ISBT Symbol</t>
  </si>
  <si>
    <t>System No.</t>
  </si>
  <si>
    <t>Antigen No.</t>
  </si>
  <si>
    <t>Antisera</t>
  </si>
  <si>
    <t>No. in Inventory</t>
  </si>
  <si>
    <t>Minimum Required</t>
  </si>
  <si>
    <t>Amount of Requirement Met</t>
  </si>
  <si>
    <t>Comment</t>
  </si>
  <si>
    <t>RBCs</t>
  </si>
  <si>
    <t>Other Resources</t>
  </si>
  <si>
    <t>Name</t>
  </si>
  <si>
    <t>ABO</t>
  </si>
  <si>
    <t>001</t>
  </si>
  <si>
    <t>A</t>
  </si>
  <si>
    <r>
      <t>A</t>
    </r>
    <r>
      <rPr>
        <vertAlign val="subscript"/>
        <sz val="12"/>
        <color rgb="FFFF0000"/>
        <rFont val="Arial"/>
        <family val="2"/>
      </rPr>
      <t>2</t>
    </r>
  </si>
  <si>
    <t>Lectin</t>
  </si>
  <si>
    <t>Dolichos biflorus</t>
  </si>
  <si>
    <t>B</t>
  </si>
  <si>
    <t>Ulex europaeus</t>
  </si>
  <si>
    <t>A,B</t>
  </si>
  <si>
    <t>Enzyme</t>
  </si>
  <si>
    <t>Ficin or papain</t>
  </si>
  <si>
    <t>MNS</t>
  </si>
  <si>
    <t>002</t>
  </si>
  <si>
    <t>M</t>
  </si>
  <si>
    <t>Chemical</t>
  </si>
  <si>
    <t>Chloroquine diphosphate (CDP) or
 EDTA glycine acid (EGA)</t>
  </si>
  <si>
    <t>N</t>
  </si>
  <si>
    <t>Dithiothreitol (DTT)  or 
 2-mercaptoethanol (2-ME) or AET</t>
  </si>
  <si>
    <t>S</t>
  </si>
  <si>
    <t xml:space="preserve">Enhancement </t>
  </si>
  <si>
    <t>LISS (additive or wash)</t>
  </si>
  <si>
    <t>s</t>
  </si>
  <si>
    <t>Polyethylene glycol (PEG)</t>
  </si>
  <si>
    <t>S-s-U-</t>
  </si>
  <si>
    <t>Anti-Human Globulin (AHG)</t>
  </si>
  <si>
    <t>Rabbit Anti-IgG or Polyspecific AHG</t>
  </si>
  <si>
    <t>P1PK</t>
  </si>
  <si>
    <t>003</t>
  </si>
  <si>
    <t>P1</t>
  </si>
  <si>
    <t>Anti IgG lacking an IgG4 specificity</t>
  </si>
  <si>
    <t>Rh</t>
  </si>
  <si>
    <t>RH</t>
  </si>
  <si>
    <t>004</t>
  </si>
  <si>
    <t>D</t>
  </si>
  <si>
    <t>Other</t>
  </si>
  <si>
    <t>Cord RBCs</t>
  </si>
  <si>
    <t xml:space="preserve">C </t>
  </si>
  <si>
    <t>Total:</t>
  </si>
  <si>
    <t>E</t>
  </si>
  <si>
    <t>c</t>
  </si>
  <si>
    <t>e</t>
  </si>
  <si>
    <r>
      <t>C</t>
    </r>
    <r>
      <rPr>
        <vertAlign val="superscript"/>
        <sz val="12"/>
        <rFont val="Arial"/>
        <family val="2"/>
      </rPr>
      <t>w</t>
    </r>
  </si>
  <si>
    <t>Lutheran</t>
  </si>
  <si>
    <t>LU</t>
  </si>
  <si>
    <t>005</t>
  </si>
  <si>
    <t>Lu(a+b-)</t>
  </si>
  <si>
    <r>
      <t xml:space="preserve">Lu </t>
    </r>
    <r>
      <rPr>
        <vertAlign val="superscript"/>
        <sz val="12"/>
        <rFont val="Arial"/>
        <family val="2"/>
      </rPr>
      <t>b</t>
    </r>
  </si>
  <si>
    <t>Kell</t>
  </si>
  <si>
    <t>KEL</t>
  </si>
  <si>
    <t>006</t>
  </si>
  <si>
    <t>K</t>
  </si>
  <si>
    <t>k</t>
  </si>
  <si>
    <t>K+k-</t>
  </si>
  <si>
    <r>
      <t>Kp</t>
    </r>
    <r>
      <rPr>
        <vertAlign val="superscript"/>
        <sz val="12"/>
        <rFont val="Arial"/>
        <family val="2"/>
      </rPr>
      <t>a</t>
    </r>
  </si>
  <si>
    <r>
      <t>Kp</t>
    </r>
    <r>
      <rPr>
        <vertAlign val="superscript"/>
        <sz val="12"/>
        <rFont val="Arial"/>
        <family val="2"/>
      </rPr>
      <t>b</t>
    </r>
  </si>
  <si>
    <t>Kp(a+b-)</t>
  </si>
  <si>
    <t>Js(a+b-)</t>
  </si>
  <si>
    <t>Lewis</t>
  </si>
  <si>
    <t>LE</t>
  </si>
  <si>
    <t>007</t>
  </si>
  <si>
    <r>
      <t>Le</t>
    </r>
    <r>
      <rPr>
        <vertAlign val="superscript"/>
        <sz val="12"/>
        <rFont val="Arial"/>
        <family val="2"/>
      </rPr>
      <t>a</t>
    </r>
  </si>
  <si>
    <r>
      <t>Le</t>
    </r>
    <r>
      <rPr>
        <vertAlign val="superscript"/>
        <sz val="12"/>
        <rFont val="Arial"/>
        <family val="2"/>
      </rPr>
      <t>b</t>
    </r>
  </si>
  <si>
    <t>Duffy</t>
  </si>
  <si>
    <t>FY</t>
  </si>
  <si>
    <t>008</t>
  </si>
  <si>
    <r>
      <t>Fy</t>
    </r>
    <r>
      <rPr>
        <vertAlign val="superscript"/>
        <sz val="12"/>
        <rFont val="Arial"/>
        <family val="2"/>
      </rPr>
      <t>a</t>
    </r>
  </si>
  <si>
    <r>
      <t>Fy</t>
    </r>
    <r>
      <rPr>
        <vertAlign val="superscript"/>
        <sz val="12"/>
        <rFont val="Arial"/>
        <family val="2"/>
      </rPr>
      <t>b</t>
    </r>
  </si>
  <si>
    <t>Fy(a-b-)</t>
  </si>
  <si>
    <t>Kidd</t>
  </si>
  <si>
    <t>JK</t>
  </si>
  <si>
    <t>009</t>
  </si>
  <si>
    <r>
      <t>Jk</t>
    </r>
    <r>
      <rPr>
        <vertAlign val="superscript"/>
        <sz val="12"/>
        <rFont val="Arial"/>
        <family val="2"/>
      </rPr>
      <t>a</t>
    </r>
  </si>
  <si>
    <r>
      <t>Jk</t>
    </r>
    <r>
      <rPr>
        <vertAlign val="superscript"/>
        <sz val="12"/>
        <rFont val="Arial"/>
        <family val="2"/>
      </rPr>
      <t>b</t>
    </r>
  </si>
  <si>
    <t>Diego</t>
  </si>
  <si>
    <t>DI</t>
  </si>
  <si>
    <t>010</t>
  </si>
  <si>
    <t>Di(a+)</t>
  </si>
  <si>
    <r>
      <t>Wr</t>
    </r>
    <r>
      <rPr>
        <vertAlign val="superscript"/>
        <sz val="12"/>
        <rFont val="Arial"/>
        <family val="2"/>
      </rPr>
      <t>a</t>
    </r>
  </si>
  <si>
    <t>Yt</t>
  </si>
  <si>
    <t>YT</t>
  </si>
  <si>
    <t>011</t>
  </si>
  <si>
    <t>Yt(a-b+)</t>
  </si>
  <si>
    <t>Dombrock</t>
  </si>
  <si>
    <t>DO</t>
  </si>
  <si>
    <t>014</t>
  </si>
  <si>
    <t>Do(a-b+)</t>
  </si>
  <si>
    <t>Do(a+b-)</t>
  </si>
  <si>
    <t>Colton</t>
  </si>
  <si>
    <t>CO</t>
  </si>
  <si>
    <t>015</t>
  </si>
  <si>
    <t>Co(a-b+)</t>
  </si>
  <si>
    <t>Total Listed Resources</t>
  </si>
  <si>
    <t>Total Number in Inventory</t>
  </si>
  <si>
    <t>Requirement Met:</t>
  </si>
  <si>
    <t>Need
100%</t>
  </si>
  <si>
    <t>Reference Standard 2.2B Additional Inventory Resources</t>
  </si>
  <si>
    <t>Comments</t>
  </si>
  <si>
    <t>Requirement Met</t>
  </si>
  <si>
    <t>Other Resources:</t>
  </si>
  <si>
    <t>Minimum Inventory</t>
  </si>
  <si>
    <t>U</t>
  </si>
  <si>
    <r>
      <t>U+</t>
    </r>
    <r>
      <rPr>
        <vertAlign val="superscript"/>
        <sz val="12"/>
        <color rgb="FFFF0000"/>
        <rFont val="Arial"/>
        <family val="2"/>
      </rPr>
      <t>VAR</t>
    </r>
    <r>
      <rPr>
        <sz val="12"/>
        <color rgb="FFFF0000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GYPB*230T</t>
    </r>
    <r>
      <rPr>
        <sz val="12"/>
        <color rgb="FFFF0000"/>
        <rFont val="Arial"/>
        <family val="2"/>
      </rPr>
      <t xml:space="preserve"> or </t>
    </r>
    <r>
      <rPr>
        <i/>
        <sz val="12"/>
        <color rgb="FFFF0000"/>
        <rFont val="Arial"/>
        <family val="2"/>
      </rPr>
      <t>GYPB*270+5t</t>
    </r>
  </si>
  <si>
    <t>Enhancement</t>
  </si>
  <si>
    <t>Polybrene</t>
  </si>
  <si>
    <r>
      <t xml:space="preserve">U- </t>
    </r>
    <r>
      <rPr>
        <i/>
        <sz val="12"/>
        <color rgb="FFFF0000"/>
        <rFont val="Arial"/>
        <family val="2"/>
      </rPr>
      <t>GYPB*Del</t>
    </r>
    <r>
      <rPr>
        <sz val="12"/>
        <color rgb="FFFF0000"/>
        <rFont val="Arial"/>
        <family val="2"/>
      </rPr>
      <t xml:space="preserve">
exons 2-5</t>
    </r>
  </si>
  <si>
    <t>Enzymes</t>
  </si>
  <si>
    <t>Trypsin</t>
  </si>
  <si>
    <t>He</t>
  </si>
  <si>
    <t>He+</t>
  </si>
  <si>
    <t>Chymotrypsin</t>
  </si>
  <si>
    <r>
      <t>M</t>
    </r>
    <r>
      <rPr>
        <vertAlign val="superscript"/>
        <sz val="12"/>
        <rFont val="Arial"/>
        <family val="2"/>
      </rPr>
      <t>g</t>
    </r>
  </si>
  <si>
    <r>
      <t>M</t>
    </r>
    <r>
      <rPr>
        <vertAlign val="superscript"/>
        <sz val="12"/>
        <color rgb="FFFF0000"/>
        <rFont val="Arial"/>
        <family val="2"/>
      </rPr>
      <t>g</t>
    </r>
    <r>
      <rPr>
        <sz val="12"/>
        <color rgb="FFFF0000"/>
        <rFont val="Arial"/>
        <family val="2"/>
      </rPr>
      <t>+</t>
    </r>
  </si>
  <si>
    <t>Pronase</t>
  </si>
  <si>
    <t>P1PK/
Globoside</t>
  </si>
  <si>
    <t>P1PK/ GLOB</t>
  </si>
  <si>
    <t>PP1Pk</t>
  </si>
  <si>
    <r>
      <t>PP1P</t>
    </r>
    <r>
      <rPr>
        <vertAlign val="superscript"/>
        <sz val="12"/>
        <color rgb="FFFF0000"/>
        <rFont val="Arial"/>
        <family val="2"/>
      </rPr>
      <t>k</t>
    </r>
    <r>
      <rPr>
        <sz val="12"/>
        <color rgb="FFFF0000"/>
        <rFont val="Arial"/>
        <family val="2"/>
      </rPr>
      <t>-</t>
    </r>
  </si>
  <si>
    <t>Substances</t>
  </si>
  <si>
    <t>Lewis substance</t>
  </si>
  <si>
    <t>f</t>
  </si>
  <si>
    <t>P1 substance</t>
  </si>
  <si>
    <t>Ce</t>
  </si>
  <si>
    <t xml:space="preserve">Other </t>
  </si>
  <si>
    <t>Drug Antibodies</t>
  </si>
  <si>
    <t>V</t>
  </si>
  <si>
    <t>V+</t>
  </si>
  <si>
    <t>Drug Treated Cells</t>
  </si>
  <si>
    <t>012</t>
  </si>
  <si>
    <t>G</t>
  </si>
  <si>
    <r>
      <t>r</t>
    </r>
    <r>
      <rPr>
        <vertAlign val="superscript"/>
        <sz val="12"/>
        <color rgb="FFFF0000"/>
        <rFont val="Arial"/>
        <family val="2"/>
      </rPr>
      <t>G</t>
    </r>
  </si>
  <si>
    <t>Recombinant Blood
Group Protein</t>
  </si>
  <si>
    <t>020</t>
  </si>
  <si>
    <t>VS</t>
  </si>
  <si>
    <t>VS+</t>
  </si>
  <si>
    <t>030</t>
  </si>
  <si>
    <r>
      <t>Go</t>
    </r>
    <r>
      <rPr>
        <vertAlign val="superscript"/>
        <sz val="12"/>
        <rFont val="Arial"/>
        <family val="2"/>
      </rPr>
      <t>a</t>
    </r>
  </si>
  <si>
    <t>Go(a+)</t>
  </si>
  <si>
    <t>032</t>
  </si>
  <si>
    <t>Rh32</t>
  </si>
  <si>
    <t>Rh:32</t>
  </si>
  <si>
    <t>D--</t>
  </si>
  <si>
    <t>D••</t>
  </si>
  <si>
    <r>
      <t xml:space="preserve">Rh </t>
    </r>
    <r>
      <rPr>
        <vertAlign val="subscript"/>
        <sz val="12"/>
        <color rgb="FFFF0000"/>
        <rFont val="Arial"/>
        <family val="2"/>
      </rPr>
      <t>null</t>
    </r>
  </si>
  <si>
    <t>r'r'</t>
  </si>
  <si>
    <t>r"r"</t>
  </si>
  <si>
    <t>RHCE*ce733G/733G</t>
  </si>
  <si>
    <r>
      <t>Lu</t>
    </r>
    <r>
      <rPr>
        <vertAlign val="superscript"/>
        <sz val="12"/>
        <rFont val="Arial"/>
        <family val="2"/>
      </rPr>
      <t>a</t>
    </r>
  </si>
  <si>
    <r>
      <rPr>
        <sz val="12"/>
        <color rgb="FFFF0000"/>
        <rFont val="Arial"/>
      </rPr>
      <t>r'</t>
    </r>
    <r>
      <rPr>
        <vertAlign val="superscript"/>
        <sz val="12"/>
        <color rgb="FFFF0000"/>
        <rFont val="Arial"/>
      </rPr>
      <t>S</t>
    </r>
    <r>
      <rPr>
        <sz val="12"/>
        <color rgb="FFFF0000"/>
        <rFont val="Arial"/>
      </rPr>
      <t>r'</t>
    </r>
    <r>
      <rPr>
        <vertAlign val="superscript"/>
        <sz val="12"/>
        <color rgb="FFFF0000"/>
        <rFont val="Arial"/>
      </rPr>
      <t>S</t>
    </r>
    <r>
      <rPr>
        <sz val="12"/>
        <color rgb="FFFF0000"/>
        <rFont val="Arial"/>
      </rPr>
      <t>‡</t>
    </r>
  </si>
  <si>
    <r>
      <t>Lu</t>
    </r>
    <r>
      <rPr>
        <vertAlign val="superscript"/>
        <sz val="12"/>
        <rFont val="Arial"/>
        <family val="2"/>
      </rPr>
      <t>b</t>
    </r>
  </si>
  <si>
    <t>Lu(a-b-)</t>
  </si>
  <si>
    <t>Lu:-6</t>
  </si>
  <si>
    <t>Lu:-8</t>
  </si>
  <si>
    <r>
      <t>Js</t>
    </r>
    <r>
      <rPr>
        <vertAlign val="superscript"/>
        <sz val="12"/>
        <rFont val="Arial"/>
        <family val="2"/>
      </rPr>
      <t>a</t>
    </r>
  </si>
  <si>
    <r>
      <t>Js</t>
    </r>
    <r>
      <rPr>
        <vertAlign val="superscript"/>
        <sz val="12"/>
        <rFont val="Arial"/>
        <family val="2"/>
      </rPr>
      <t>b</t>
    </r>
  </si>
  <si>
    <t>Jk3</t>
  </si>
  <si>
    <t>Jk(a-b-)</t>
  </si>
  <si>
    <r>
      <t>Di</t>
    </r>
    <r>
      <rPr>
        <vertAlign val="superscript"/>
        <sz val="12"/>
        <rFont val="Arial"/>
        <family val="2"/>
      </rPr>
      <t>a</t>
    </r>
  </si>
  <si>
    <t>Di(a+b–)</t>
  </si>
  <si>
    <r>
      <t>Di</t>
    </r>
    <r>
      <rPr>
        <vertAlign val="superscript"/>
        <sz val="12"/>
        <rFont val="Arial"/>
        <family val="2"/>
      </rPr>
      <t>b</t>
    </r>
  </si>
  <si>
    <t>Wr(a+)</t>
  </si>
  <si>
    <r>
      <t>Yt</t>
    </r>
    <r>
      <rPr>
        <vertAlign val="superscript"/>
        <sz val="12"/>
        <rFont val="Arial"/>
        <family val="2"/>
      </rPr>
      <t>a</t>
    </r>
  </si>
  <si>
    <r>
      <t>Yt</t>
    </r>
    <r>
      <rPr>
        <vertAlign val="superscript"/>
        <sz val="12"/>
        <rFont val="Arial"/>
        <family val="2"/>
      </rPr>
      <t>b</t>
    </r>
  </si>
  <si>
    <t>Xg</t>
  </si>
  <si>
    <t>XG</t>
  </si>
  <si>
    <r>
      <t>Xg</t>
    </r>
    <r>
      <rPr>
        <vertAlign val="superscript"/>
        <sz val="12"/>
        <rFont val="Arial"/>
        <family val="2"/>
      </rPr>
      <t>a</t>
    </r>
  </si>
  <si>
    <t>Scianna</t>
  </si>
  <si>
    <t>SC</t>
  </si>
  <si>
    <t>013</t>
  </si>
  <si>
    <t>Sc1</t>
  </si>
  <si>
    <t>Sc:-1</t>
  </si>
  <si>
    <t>Sc2</t>
  </si>
  <si>
    <t>Sc: 2</t>
  </si>
  <si>
    <t>DO*A/DO*A</t>
  </si>
  <si>
    <t>DO*B/DO*B</t>
  </si>
  <si>
    <r>
      <t>Gy</t>
    </r>
    <r>
      <rPr>
        <vertAlign val="superscript"/>
        <sz val="12"/>
        <rFont val="Arial"/>
        <family val="2"/>
      </rPr>
      <t>a</t>
    </r>
  </si>
  <si>
    <t>Gy(a-)</t>
  </si>
  <si>
    <t>Hy</t>
  </si>
  <si>
    <t>Hy-</t>
  </si>
  <si>
    <t>Jo(a-)</t>
  </si>
  <si>
    <r>
      <t>Co</t>
    </r>
    <r>
      <rPr>
        <vertAlign val="superscript"/>
        <sz val="12"/>
        <rFont val="Arial"/>
        <family val="2"/>
      </rPr>
      <t>a</t>
    </r>
  </si>
  <si>
    <r>
      <t>Co</t>
    </r>
    <r>
      <rPr>
        <vertAlign val="superscript"/>
        <sz val="12"/>
        <rFont val="Arial"/>
        <family val="2"/>
      </rPr>
      <t>b</t>
    </r>
  </si>
  <si>
    <t xml:space="preserve"> </t>
  </si>
  <si>
    <t>Co(a-b-)</t>
  </si>
  <si>
    <t>Landsteiner-Wiener</t>
  </si>
  <si>
    <t>LW</t>
  </si>
  <si>
    <t>016</t>
  </si>
  <si>
    <r>
      <rPr>
        <sz val="12"/>
        <color rgb="FF000000"/>
        <rFont val="Arial"/>
      </rPr>
      <t>LW</t>
    </r>
    <r>
      <rPr>
        <vertAlign val="superscript"/>
        <sz val="12"/>
        <color rgb="FF000000"/>
        <rFont val="Arial"/>
      </rPr>
      <t>a</t>
    </r>
  </si>
  <si>
    <r>
      <t>LW</t>
    </r>
    <r>
      <rPr>
        <vertAlign val="superscript"/>
        <sz val="12"/>
        <rFont val="Arial"/>
        <family val="2"/>
      </rPr>
      <t>ab</t>
    </r>
  </si>
  <si>
    <t>LW(a-b-)</t>
  </si>
  <si>
    <t>LW(a-b+)</t>
  </si>
  <si>
    <t>H</t>
  </si>
  <si>
    <t>018</t>
  </si>
  <si>
    <t>H (human)</t>
  </si>
  <si>
    <r>
      <t>O</t>
    </r>
    <r>
      <rPr>
        <vertAlign val="subscript"/>
        <sz val="12"/>
        <color rgb="FFFF0000"/>
        <rFont val="Arial"/>
        <family val="2"/>
      </rPr>
      <t>h</t>
    </r>
  </si>
  <si>
    <t>Chido/Rogers</t>
  </si>
  <si>
    <t>RG</t>
  </si>
  <si>
    <t>017</t>
  </si>
  <si>
    <t>Ch</t>
  </si>
  <si>
    <t>Ch-</t>
  </si>
  <si>
    <t>Rg</t>
  </si>
  <si>
    <t>Rg-</t>
  </si>
  <si>
    <t>Gerbich</t>
  </si>
  <si>
    <t>GE</t>
  </si>
  <si>
    <t>Ge2</t>
  </si>
  <si>
    <t>Ge:-2,3</t>
  </si>
  <si>
    <t>Ge3</t>
  </si>
  <si>
    <t>Ge:-2,-3</t>
  </si>
  <si>
    <t>Cromer</t>
  </si>
  <si>
    <t>CROM</t>
  </si>
  <si>
    <t>021</t>
  </si>
  <si>
    <r>
      <t>Cr</t>
    </r>
    <r>
      <rPr>
        <vertAlign val="superscript"/>
        <sz val="12"/>
        <rFont val="Arial"/>
        <family val="2"/>
      </rPr>
      <t>a</t>
    </r>
  </si>
  <si>
    <t>Cr(a-)</t>
  </si>
  <si>
    <t>Knops</t>
  </si>
  <si>
    <t>KN</t>
  </si>
  <si>
    <t>022</t>
  </si>
  <si>
    <t>Helgeson phenotype</t>
  </si>
  <si>
    <r>
      <t>Kn</t>
    </r>
    <r>
      <rPr>
        <vertAlign val="superscript"/>
        <sz val="12"/>
        <rFont val="Arial"/>
        <family val="2"/>
      </rPr>
      <t>a</t>
    </r>
  </si>
  <si>
    <t>Kn(a-)</t>
  </si>
  <si>
    <r>
      <t>McC</t>
    </r>
    <r>
      <rPr>
        <vertAlign val="superscript"/>
        <sz val="12"/>
        <rFont val="Arial"/>
        <family val="2"/>
      </rPr>
      <t>a</t>
    </r>
  </si>
  <si>
    <t>McC(a-)</t>
  </si>
  <si>
    <t>Sl1</t>
  </si>
  <si>
    <t>Sl:-1</t>
  </si>
  <si>
    <r>
      <t>Yk</t>
    </r>
    <r>
      <rPr>
        <vertAlign val="superscript"/>
        <sz val="12"/>
        <rFont val="Arial"/>
        <family val="2"/>
      </rPr>
      <t>a</t>
    </r>
  </si>
  <si>
    <t>Yk(a-)</t>
  </si>
  <si>
    <t>Indian</t>
  </si>
  <si>
    <t>IN</t>
  </si>
  <si>
    <t>023</t>
  </si>
  <si>
    <r>
      <t>In</t>
    </r>
    <r>
      <rPr>
        <vertAlign val="superscript"/>
        <sz val="12"/>
        <rFont val="Arial"/>
        <family val="2"/>
      </rPr>
      <t>b</t>
    </r>
  </si>
  <si>
    <t>In(b-)</t>
  </si>
  <si>
    <t>JMH</t>
  </si>
  <si>
    <t>026</t>
  </si>
  <si>
    <t>JMH-</t>
  </si>
  <si>
    <t>I</t>
  </si>
  <si>
    <t>027</t>
  </si>
  <si>
    <t>i adult</t>
  </si>
  <si>
    <t>Globoside</t>
  </si>
  <si>
    <t>GLOB</t>
  </si>
  <si>
    <t>028</t>
  </si>
  <si>
    <t>P</t>
  </si>
  <si>
    <t>P-</t>
  </si>
  <si>
    <t>JR</t>
  </si>
  <si>
    <r>
      <t>Jr</t>
    </r>
    <r>
      <rPr>
        <vertAlign val="superscript"/>
        <sz val="12"/>
        <rFont val="Arial"/>
        <family val="2"/>
      </rPr>
      <t>a</t>
    </r>
  </si>
  <si>
    <t>Jr(a-)</t>
  </si>
  <si>
    <t>Lan</t>
  </si>
  <si>
    <t>033</t>
  </si>
  <si>
    <t>Lan-</t>
  </si>
  <si>
    <t>Vel</t>
  </si>
  <si>
    <t>VEL</t>
  </si>
  <si>
    <t>034</t>
  </si>
  <si>
    <t>Vel-</t>
  </si>
  <si>
    <t>Augustine</t>
  </si>
  <si>
    <t>AUG</t>
  </si>
  <si>
    <t>036</t>
  </si>
  <si>
    <t>AUG2</t>
  </si>
  <si>
    <t>AUG:-1,-2</t>
  </si>
  <si>
    <t>Sid</t>
  </si>
  <si>
    <t>SID</t>
  </si>
  <si>
    <t>038</t>
  </si>
  <si>
    <r>
      <t>Sd</t>
    </r>
    <r>
      <rPr>
        <vertAlign val="superscript"/>
        <sz val="12"/>
        <rFont val="Arial"/>
        <family val="2"/>
      </rPr>
      <t>a</t>
    </r>
  </si>
  <si>
    <t>Sd(a-)</t>
  </si>
  <si>
    <t>Cost</t>
  </si>
  <si>
    <t>COST</t>
  </si>
  <si>
    <r>
      <t>Cs</t>
    </r>
    <r>
      <rPr>
        <vertAlign val="superscript"/>
        <sz val="12"/>
        <rFont val="Arial"/>
        <family val="2"/>
      </rPr>
      <t>a</t>
    </r>
  </si>
  <si>
    <t>Cs(a-)</t>
  </si>
  <si>
    <t>Ii</t>
  </si>
  <si>
    <t>i</t>
  </si>
  <si>
    <t>Anton</t>
  </si>
  <si>
    <t>AnWj</t>
  </si>
  <si>
    <t>AnWj-</t>
  </si>
  <si>
    <t>Total listed resources</t>
  </si>
  <si>
    <t>Need 
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</si>
</sst>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Aptos Narrow"/>
      <family val="2"/>
      <scheme val="minor"/>
    </font>
    <font>
      <b/>
      <sz val="2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sz val="12"/>
      <name val="Arial"/>
      <family val="2"/>
    </font>
    <font>
      <sz val="12"/>
      <color rgb="FF00B0F0"/>
      <name val="Arial"/>
      <family val="2"/>
    </font>
    <font>
      <sz val="12"/>
      <color rgb="FFFF0000"/>
      <name val="Arial"/>
      <family val="2"/>
    </font>
    <font>
      <vertAlign val="superscript"/>
      <sz val="12"/>
      <color rgb="FFFF0000"/>
      <name val="Arial"/>
      <family val="2"/>
    </font>
    <font>
      <i/>
      <sz val="12"/>
      <color rgb="FFFF0000"/>
      <name val="Arial"/>
      <family val="2"/>
    </font>
    <font>
      <sz val="12"/>
      <color rgb="FF00B050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sz val="11"/>
      <color rgb="FF00B050"/>
      <name val="Arial"/>
      <family val="2"/>
    </font>
    <font>
      <b/>
      <i/>
      <sz val="14"/>
      <color rgb="FF00B050"/>
      <name val="Arial"/>
      <family val="2"/>
    </font>
    <font>
      <b/>
      <sz val="14"/>
      <color rgb="FF00B050"/>
      <name val="Arial"/>
      <family val="2"/>
    </font>
    <font>
      <b/>
      <i/>
      <sz val="12"/>
      <name val="Arial"/>
      <family val="2"/>
    </font>
    <font>
      <vertAlign val="subscript"/>
      <sz val="12"/>
      <color rgb="FFFF000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i/>
      <sz val="14"/>
      <color rgb="FF0000FF"/>
      <name val="Arial"/>
      <family val="2"/>
    </font>
    <font>
      <b/>
      <i/>
      <sz val="12"/>
      <color rgb="FF0000FF"/>
      <name val="Arial"/>
      <family val="2"/>
    </font>
    <font>
      <i/>
      <sz val="14"/>
      <name val="Arial"/>
      <family val="2"/>
    </font>
    <font>
      <i/>
      <sz val="14"/>
      <color rgb="FFFF0000"/>
      <name val="Arial"/>
      <family val="2"/>
    </font>
    <font>
      <i/>
      <sz val="12"/>
      <color rgb="FF00B050"/>
      <name val="Arial"/>
      <family val="2"/>
    </font>
    <font>
      <sz val="10"/>
      <color rgb="FF00B050"/>
      <name val="Arial"/>
      <family val="2"/>
    </font>
    <font>
      <i/>
      <sz val="12"/>
      <name val="Arial"/>
      <family val="2"/>
    </font>
    <font>
      <sz val="12"/>
      <color rgb="FFFF0000"/>
      <name val="Arial"/>
    </font>
    <font>
      <vertAlign val="superscript"/>
      <sz val="12"/>
      <color rgb="FFFF0000"/>
      <name val="Arial"/>
    </font>
    <font>
      <sz val="12"/>
      <color rgb="FF000000"/>
      <name val="Arial"/>
    </font>
    <font>
      <vertAlign val="superscript"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mediumGray">
        <fgColor rgb="FF000000"/>
        <bgColor theme="0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4">
    <xf numFmtId="0" fontId="0" fillId="0" borderId="0" xfId="0"/>
    <xf numFmtId="0" fontId="0" fillId="3" borderId="0" xfId="0" applyFill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39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40" xfId="0" applyFont="1" applyFill="1" applyBorder="1" applyAlignment="1" applyProtection="1">
      <alignment horizontal="center" vertical="center" wrapText="1"/>
      <protection locked="0"/>
    </xf>
    <xf numFmtId="49" fontId="6" fillId="3" borderId="42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33" xfId="0" applyFont="1" applyFill="1" applyBorder="1" applyAlignment="1" applyProtection="1">
      <alignment horizontal="center" vertical="center" wrapText="1"/>
      <protection locked="0"/>
    </xf>
    <xf numFmtId="0" fontId="8" fillId="3" borderId="32" xfId="0" applyFont="1" applyFill="1" applyBorder="1" applyAlignment="1" applyProtection="1">
      <alignment horizontal="center" vertical="center" wrapText="1"/>
      <protection locked="0"/>
    </xf>
    <xf numFmtId="0" fontId="8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30" fillId="3" borderId="54" xfId="0" applyFont="1" applyFill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41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49" fontId="6" fillId="3" borderId="0" xfId="0" applyNumberFormat="1" applyFont="1" applyFill="1" applyAlignment="1" applyProtection="1">
      <alignment horizontal="center" vertical="center" wrapText="1"/>
      <protection locked="0"/>
    </xf>
    <xf numFmtId="49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4" fillId="4" borderId="34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5" fillId="3" borderId="24" xfId="0" applyFont="1" applyFill="1" applyBorder="1" applyAlignment="1" applyProtection="1">
      <alignment horizontal="center" vertical="center" wrapText="1"/>
      <protection locked="0"/>
    </xf>
    <xf numFmtId="0" fontId="30" fillId="3" borderId="49" xfId="0" applyFont="1" applyFill="1" applyBorder="1" applyAlignment="1" applyProtection="1">
      <alignment horizontal="center" vertical="center" wrapText="1"/>
      <protection locked="0"/>
    </xf>
    <xf numFmtId="0" fontId="11" fillId="3" borderId="20" xfId="0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48" xfId="0" applyFont="1" applyFill="1" applyBorder="1" applyAlignment="1" applyProtection="1">
      <alignment horizontal="center" vertical="center" wrapText="1"/>
      <protection locked="0"/>
    </xf>
    <xf numFmtId="0" fontId="4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45" xfId="0" applyFont="1" applyFill="1" applyBorder="1" applyAlignment="1" applyProtection="1">
      <alignment horizontal="center" vertical="center" wrapText="1"/>
      <protection locked="0"/>
    </xf>
    <xf numFmtId="0" fontId="5" fillId="3" borderId="59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49" fontId="6" fillId="3" borderId="4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8" fillId="4" borderId="23" xfId="0" applyFont="1" applyFill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 applyProtection="1">
      <alignment horizontal="center" vertical="center" wrapText="1"/>
      <protection locked="0"/>
    </xf>
    <xf numFmtId="0" fontId="8" fillId="4" borderId="56" xfId="0" applyFont="1" applyFill="1" applyBorder="1" applyAlignment="1" applyProtection="1">
      <alignment horizontal="center" vertical="center" wrapText="1"/>
      <protection locked="0"/>
    </xf>
    <xf numFmtId="0" fontId="5" fillId="3" borderId="43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49" fontId="6" fillId="3" borderId="55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8" fillId="4" borderId="3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45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49" fontId="6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34" xfId="0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  <protection locked="0"/>
    </xf>
    <xf numFmtId="0" fontId="8" fillId="4" borderId="52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6" fillId="3" borderId="57" xfId="0" applyFont="1" applyFill="1" applyBorder="1" applyAlignment="1" applyProtection="1">
      <alignment horizontal="center" vertical="center" wrapText="1"/>
      <protection locked="0"/>
    </xf>
    <xf numFmtId="0" fontId="3" fillId="3" borderId="25" xfId="0" applyFont="1" applyFill="1" applyBorder="1" applyAlignment="1" applyProtection="1">
      <alignment horizontal="center" vertical="center" wrapText="1"/>
      <protection locked="0"/>
    </xf>
    <xf numFmtId="49" fontId="6" fillId="3" borderId="59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49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31" xfId="0" applyFont="1" applyFill="1" applyBorder="1" applyAlignment="1" applyProtection="1">
      <alignment horizontal="center" vertical="center" wrapText="1"/>
      <protection locked="0"/>
    </xf>
    <xf numFmtId="0" fontId="8" fillId="3" borderId="37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6" fillId="3" borderId="30" xfId="0" applyFont="1" applyFill="1" applyBorder="1" applyAlignment="1" applyProtection="1">
      <alignment horizontal="center" vertical="center" wrapText="1"/>
      <protection locked="0"/>
    </xf>
    <xf numFmtId="49" fontId="6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8" fillId="4" borderId="22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58" xfId="0" applyFont="1" applyFill="1" applyBorder="1" applyAlignment="1" applyProtection="1">
      <alignment horizontal="center" vertical="center" wrapText="1"/>
      <protection locked="0"/>
    </xf>
    <xf numFmtId="0" fontId="6" fillId="3" borderId="33" xfId="0" applyFont="1" applyFill="1" applyBorder="1" applyAlignment="1" applyProtection="1">
      <alignment horizontal="center" vertical="center" wrapText="1"/>
      <protection locked="0"/>
    </xf>
    <xf numFmtId="0" fontId="8" fillId="4" borderId="32" xfId="0" applyFont="1" applyFill="1" applyBorder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0" fontId="8" fillId="4" borderId="44" xfId="0" applyFont="1" applyFill="1" applyBorder="1" applyAlignment="1" applyProtection="1">
      <alignment horizontal="center" vertical="center" wrapText="1"/>
      <protection locked="0"/>
    </xf>
    <xf numFmtId="0" fontId="5" fillId="3" borderId="68" xfId="0" applyFont="1" applyFill="1" applyBorder="1" applyAlignment="1" applyProtection="1">
      <alignment horizontal="center" vertical="center" wrapText="1"/>
      <protection locked="0"/>
    </xf>
    <xf numFmtId="0" fontId="11" fillId="3" borderId="69" xfId="0" applyFont="1" applyFill="1" applyBorder="1" applyAlignment="1" applyProtection="1">
      <alignment horizontal="center" vertical="center" wrapText="1"/>
      <protection locked="0"/>
    </xf>
    <xf numFmtId="0" fontId="11" fillId="3" borderId="30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1" fillId="3" borderId="0" xfId="0" applyFont="1" applyFill="1" applyAlignment="1" applyProtection="1">
      <alignment horizontal="center" vertical="center"/>
      <protection locked="0"/>
    </xf>
    <xf numFmtId="0" fontId="15" fillId="3" borderId="22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32" fillId="3" borderId="0" xfId="0" applyFont="1" applyFill="1" applyAlignment="1" applyProtection="1">
      <alignment horizontal="center" vertical="center" wrapText="1"/>
      <protection locked="0"/>
    </xf>
    <xf numFmtId="49" fontId="6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31" xfId="0" applyFont="1" applyFill="1" applyBorder="1" applyAlignment="1" applyProtection="1">
      <alignment horizontal="center" vertical="center" wrapText="1"/>
      <protection locked="0"/>
    </xf>
    <xf numFmtId="0" fontId="8" fillId="4" borderId="35" xfId="0" applyFont="1" applyFill="1" applyBorder="1" applyAlignment="1" applyProtection="1">
      <alignment horizontal="center" vertical="center" wrapText="1"/>
      <protection locked="0"/>
    </xf>
    <xf numFmtId="0" fontId="8" fillId="4" borderId="20" xfId="0" applyFont="1" applyFill="1" applyBorder="1" applyAlignment="1" applyProtection="1">
      <alignment horizontal="center" vertical="center" wrapText="1"/>
      <protection locked="0"/>
    </xf>
    <xf numFmtId="0" fontId="8" fillId="4" borderId="53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49" fontId="6" fillId="3" borderId="65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8" fillId="3" borderId="44" xfId="0" applyFont="1" applyFill="1" applyBorder="1" applyAlignment="1" applyProtection="1">
      <alignment horizontal="center" vertical="center" wrapText="1"/>
      <protection locked="0"/>
    </xf>
    <xf numFmtId="49" fontId="6" fillId="3" borderId="6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4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52" xfId="0" applyFont="1" applyFill="1" applyBorder="1" applyAlignment="1" applyProtection="1">
      <alignment horizontal="center" vertical="center" wrapText="1"/>
      <protection locked="0"/>
    </xf>
    <xf numFmtId="0" fontId="8" fillId="3" borderId="35" xfId="0" applyFont="1" applyFill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8" fillId="3" borderId="53" xfId="0" applyFont="1" applyFill="1" applyBorder="1" applyAlignment="1" applyProtection="1">
      <alignment horizontal="center" vertical="center" wrapText="1"/>
      <protection locked="0"/>
    </xf>
    <xf numFmtId="0" fontId="6" fillId="4" borderId="25" xfId="0" applyFont="1" applyFill="1" applyBorder="1" applyAlignment="1" applyProtection="1">
      <alignment horizontal="center" vertical="center" wrapText="1"/>
      <protection locked="0"/>
    </xf>
    <xf numFmtId="0" fontId="8" fillId="3" borderId="45" xfId="0" applyFont="1" applyFill="1" applyBorder="1" applyAlignment="1" applyProtection="1">
      <alignment horizontal="center" vertical="center" wrapText="1"/>
      <protection locked="0"/>
    </xf>
    <xf numFmtId="0" fontId="8" fillId="4" borderId="33" xfId="0" applyFont="1" applyFill="1" applyBorder="1" applyAlignment="1" applyProtection="1">
      <alignment horizontal="center" vertical="center" wrapText="1"/>
      <protection locked="0"/>
    </xf>
    <xf numFmtId="0" fontId="6" fillId="4" borderId="30" xfId="0" applyFont="1" applyFill="1" applyBorder="1" applyAlignment="1" applyProtection="1">
      <alignment horizontal="center" vertical="center" wrapText="1"/>
      <protection locked="0"/>
    </xf>
    <xf numFmtId="0" fontId="6" fillId="4" borderId="48" xfId="0" applyFont="1" applyFill="1" applyBorder="1" applyAlignment="1" applyProtection="1">
      <alignment horizontal="center" vertical="center" wrapText="1"/>
      <protection locked="0"/>
    </xf>
    <xf numFmtId="0" fontId="8" fillId="3" borderId="22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58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33" xfId="0" applyFont="1" applyFill="1" applyBorder="1" applyAlignment="1" applyProtection="1">
      <alignment horizontal="center" vertical="center" wrapText="1"/>
      <protection locked="0"/>
    </xf>
    <xf numFmtId="0" fontId="7" fillId="3" borderId="44" xfId="0" applyFont="1" applyFill="1" applyBorder="1" applyAlignment="1" applyProtection="1">
      <alignment horizontal="center" vertical="center" wrapText="1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6" fillId="3" borderId="67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49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58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5" xfId="0" applyFont="1" applyFill="1" applyBorder="1" applyAlignment="1" applyProtection="1">
      <alignment horizontal="center" vertical="center" wrapText="1"/>
      <protection locked="0"/>
    </xf>
    <xf numFmtId="0" fontId="8" fillId="3" borderId="36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49" fontId="3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17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25" fillId="3" borderId="5" xfId="0" applyFont="1" applyFill="1" applyBorder="1" applyAlignment="1" applyProtection="1">
      <alignment horizontal="center" vertical="center" wrapText="1"/>
      <protection locked="0"/>
    </xf>
    <xf numFmtId="0" fontId="24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58" xfId="0" applyFont="1" applyFill="1" applyBorder="1" applyAlignment="1" applyProtection="1">
      <alignment horizontal="center" vertical="center" wrapText="1"/>
      <protection locked="0"/>
    </xf>
    <xf numFmtId="0" fontId="26" fillId="3" borderId="22" xfId="0" applyFont="1" applyFill="1" applyBorder="1" applyAlignment="1" applyProtection="1">
      <alignment vertical="center" wrapText="1"/>
      <protection locked="0"/>
    </xf>
    <xf numFmtId="0" fontId="26" fillId="3" borderId="5" xfId="0" applyFont="1" applyFill="1" applyBorder="1" applyAlignment="1" applyProtection="1">
      <alignment horizontal="center" vertical="center" wrapText="1"/>
      <protection locked="0"/>
    </xf>
    <xf numFmtId="0" fontId="26" fillId="3" borderId="6" xfId="0" applyFont="1" applyFill="1" applyBorder="1" applyAlignment="1" applyProtection="1">
      <alignment horizontal="center" vertical="center" wrapText="1"/>
      <protection locked="0"/>
    </xf>
    <xf numFmtId="0" fontId="24" fillId="3" borderId="63" xfId="0" applyFont="1" applyFill="1" applyBorder="1" applyAlignment="1" applyProtection="1">
      <alignment horizontal="center" vertical="center" wrapText="1"/>
      <protection locked="0"/>
    </xf>
    <xf numFmtId="0" fontId="28" fillId="3" borderId="40" xfId="0" applyFont="1" applyFill="1" applyBorder="1" applyAlignment="1" applyProtection="1">
      <alignment vertical="center" wrapText="1"/>
      <protection locked="0"/>
    </xf>
    <xf numFmtId="0" fontId="29" fillId="3" borderId="42" xfId="0" applyFont="1" applyFill="1" applyBorder="1" applyAlignment="1" applyProtection="1">
      <alignment vertical="center" wrapText="1"/>
      <protection locked="0"/>
    </xf>
    <xf numFmtId="0" fontId="10" fillId="3" borderId="42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3" fillId="3" borderId="40" xfId="0" applyFont="1" applyFill="1" applyBorder="1" applyAlignment="1" applyProtection="1">
      <alignment horizontal="center" vertical="center" wrapText="1"/>
      <protection locked="0"/>
    </xf>
    <xf numFmtId="49" fontId="3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56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7" fillId="3" borderId="52" xfId="0" applyFont="1" applyFill="1" applyBorder="1" applyAlignment="1" applyProtection="1">
      <alignment horizontal="center" vertical="center" wrapText="1"/>
      <protection locked="0"/>
    </xf>
    <xf numFmtId="0" fontId="11" fillId="3" borderId="43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50" xfId="0" applyFont="1" applyFill="1" applyBorder="1" applyAlignment="1" applyProtection="1">
      <alignment horizontal="center" vertical="center" wrapTex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62" xfId="0" applyFont="1" applyFill="1" applyBorder="1" applyAlignment="1" applyProtection="1">
      <alignment horizontal="center" vertical="center" wrapText="1"/>
      <protection locked="0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11" fillId="3" borderId="49" xfId="0" applyFont="1" applyFill="1" applyBorder="1" applyAlignment="1" applyProtection="1">
      <alignment horizontal="center" vertical="center"/>
      <protection locked="0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  <xf numFmtId="0" fontId="8" fillId="2" borderId="35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11" fillId="2" borderId="43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49" fontId="6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36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51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11" fillId="2" borderId="49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11" fillId="3" borderId="54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6" fillId="3" borderId="52" xfId="0" applyFont="1" applyFill="1" applyBorder="1" applyAlignment="1" applyProtection="1">
      <alignment horizontal="center" vertical="center" wrapText="1"/>
      <protection locked="0"/>
    </xf>
    <xf numFmtId="0" fontId="5" fillId="3" borderId="50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24" xfId="0" applyFont="1" applyFill="1" applyBorder="1" applyAlignment="1" applyProtection="1">
      <alignment horizontal="center" vertical="center" wrapText="1"/>
      <protection locked="0"/>
    </xf>
    <xf numFmtId="0" fontId="11" fillId="3" borderId="49" xfId="0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alignment horizontal="center" vertical="center" wrapText="1"/>
      <protection locked="0"/>
    </xf>
    <xf numFmtId="0" fontId="16" fillId="3" borderId="22" xfId="0" applyFont="1" applyFill="1" applyBorder="1" applyAlignment="1" applyProtection="1">
      <alignment horizontal="center" vertical="center" wrapText="1"/>
      <protection locked="0"/>
    </xf>
    <xf numFmtId="0" fontId="17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10" fillId="3" borderId="35" xfId="0" applyFont="1" applyFill="1" applyBorder="1" applyAlignment="1" applyProtection="1">
      <alignment horizontal="center" vertical="center" wrapText="1"/>
      <protection locked="0"/>
    </xf>
    <xf numFmtId="0" fontId="33" fillId="3" borderId="32" xfId="0" applyFont="1" applyFill="1" applyBorder="1" applyAlignment="1" applyProtection="1">
      <alignment horizontal="center" vertical="center" wrapText="1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49" fontId="6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52" xfId="0" applyFont="1" applyFill="1" applyBorder="1" applyAlignment="1" applyProtection="1">
      <alignment horizontal="center" vertical="center" wrapText="1"/>
      <protection locked="0"/>
    </xf>
    <xf numFmtId="49" fontId="6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 applyProtection="1">
      <alignment horizontal="center" vertical="center" wrapText="1"/>
      <protection locked="0"/>
    </xf>
    <xf numFmtId="49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58" xfId="0" applyFont="1" applyFill="1" applyBorder="1" applyAlignment="1" applyProtection="1">
      <alignment horizontal="center" vertical="center" wrapText="1"/>
      <protection locked="0"/>
    </xf>
    <xf numFmtId="0" fontId="6" fillId="3" borderId="50" xfId="0" applyFont="1" applyFill="1" applyBorder="1" applyAlignment="1" applyProtection="1">
      <alignment horizontal="center" vertical="center" wrapText="1"/>
      <protection locked="0"/>
    </xf>
    <xf numFmtId="0" fontId="6" fillId="3" borderId="44" xfId="0" applyFont="1" applyFill="1" applyBorder="1" applyAlignment="1" applyProtection="1">
      <alignment horizontal="center" vertical="center" wrapText="1"/>
      <protection locked="0"/>
    </xf>
    <xf numFmtId="0" fontId="6" fillId="3" borderId="50" xfId="0" applyFont="1" applyFill="1" applyBorder="1" applyAlignment="1" applyProtection="1">
      <alignment horizontal="center" vertical="center"/>
      <protection locked="0"/>
    </xf>
    <xf numFmtId="0" fontId="6" fillId="3" borderId="48" xfId="0" applyFont="1" applyFill="1" applyBorder="1" applyAlignment="1" applyProtection="1">
      <alignment horizontal="center" vertical="center"/>
      <protection locked="0"/>
    </xf>
    <xf numFmtId="49" fontId="6" fillId="3" borderId="30" xfId="0" applyNumberFormat="1" applyFont="1" applyFill="1" applyBorder="1" applyAlignment="1" applyProtection="1">
      <alignment horizontal="center" vertical="center"/>
      <protection locked="0"/>
    </xf>
    <xf numFmtId="0" fontId="6" fillId="3" borderId="53" xfId="0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 applyProtection="1">
      <alignment horizontal="center" vertical="center" wrapText="1"/>
      <protection locked="0"/>
    </xf>
    <xf numFmtId="0" fontId="6" fillId="3" borderId="24" xfId="0" applyFont="1" applyFill="1" applyBorder="1" applyAlignment="1" applyProtection="1">
      <alignment horizontal="center" vertical="center" wrapText="1"/>
      <protection locked="0"/>
    </xf>
    <xf numFmtId="49" fontId="6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8" xfId="0" applyFont="1" applyFill="1" applyBorder="1" applyAlignment="1" applyProtection="1">
      <alignment horizontal="center" vertical="center" wrapText="1"/>
      <protection locked="0"/>
    </xf>
    <xf numFmtId="49" fontId="6" fillId="3" borderId="3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32" xfId="0" applyFont="1" applyFill="1" applyBorder="1" applyAlignment="1" applyProtection="1">
      <alignment horizontal="center" vertical="center" wrapText="1"/>
      <protection locked="0"/>
    </xf>
    <xf numFmtId="49" fontId="6" fillId="3" borderId="48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34" xfId="0" applyFont="1" applyFill="1" applyBorder="1" applyAlignment="1" applyProtection="1">
      <alignment horizontal="center" vertical="center" wrapText="1"/>
      <protection locked="0"/>
    </xf>
    <xf numFmtId="49" fontId="6" fillId="3" borderId="4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55" xfId="0" applyFont="1" applyFill="1" applyBorder="1" applyAlignment="1" applyProtection="1">
      <alignment horizontal="center" vertical="center" wrapText="1"/>
      <protection locked="0"/>
    </xf>
    <xf numFmtId="0" fontId="6" fillId="3" borderId="59" xfId="0" applyFont="1" applyFill="1" applyBorder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20" fillId="3" borderId="0" xfId="0" applyFont="1" applyFill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8" fillId="3" borderId="58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 wrapText="1"/>
      <protection locked="0"/>
    </xf>
    <xf numFmtId="49" fontId="6" fillId="2" borderId="4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2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21" fillId="3" borderId="3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6" fillId="3" borderId="46" xfId="0" applyFont="1" applyFill="1" applyBorder="1" applyAlignment="1" applyProtection="1">
      <alignment horizontal="center" vertical="center"/>
      <protection locked="0"/>
    </xf>
    <xf numFmtId="0" fontId="8" fillId="3" borderId="44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58" xfId="0" applyFont="1" applyFill="1" applyBorder="1" applyAlignment="1" applyProtection="1">
      <alignment horizontal="center" vertical="center" wrapTex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49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44" xfId="0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8" fillId="3" borderId="52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52" xfId="0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 wrapText="1"/>
      <protection locked="0"/>
    </xf>
    <xf numFmtId="0" fontId="8" fillId="3" borderId="45" xfId="0" applyFont="1" applyFill="1" applyBorder="1" applyAlignment="1" applyProtection="1">
      <alignment horizontal="center" vertical="center"/>
      <protection locked="0"/>
    </xf>
    <xf numFmtId="0" fontId="6" fillId="3" borderId="60" xfId="0" applyFont="1" applyFill="1" applyBorder="1" applyAlignment="1" applyProtection="1">
      <alignment horizontal="center" vertical="center" wrapText="1"/>
      <protection locked="0"/>
    </xf>
    <xf numFmtId="0" fontId="4" fillId="3" borderId="61" xfId="0" applyFont="1" applyFill="1" applyBorder="1" applyAlignment="1" applyProtection="1">
      <alignment horizontal="center" vertical="center" wrapText="1"/>
      <protection locked="0"/>
    </xf>
    <xf numFmtId="0" fontId="24" fillId="2" borderId="5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49" fontId="2" fillId="3" borderId="0" xfId="0" applyNumberFormat="1" applyFont="1" applyFill="1" applyAlignment="1" applyProtection="1">
      <alignment horizontal="center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0" fontId="3" fillId="3" borderId="1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53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6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58" xfId="0" applyFont="1" applyFill="1" applyBorder="1" applyAlignment="1">
      <alignment horizontal="center" vertical="center" wrapText="1"/>
    </xf>
    <xf numFmtId="0" fontId="28" fillId="3" borderId="0" xfId="0" applyFont="1" applyFill="1" applyAlignment="1" applyProtection="1">
      <alignment vertical="center" wrapText="1"/>
      <protection locked="0"/>
    </xf>
    <xf numFmtId="0" fontId="29" fillId="3" borderId="0" xfId="0" applyFont="1" applyFill="1" applyAlignment="1" applyProtection="1">
      <alignment vertical="center" wrapText="1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 wrapText="1"/>
      <protection locked="0"/>
    </xf>
    <xf numFmtId="0" fontId="3" fillId="3" borderId="30" xfId="0" applyFont="1" applyFill="1" applyBorder="1" applyAlignment="1" applyProtection="1">
      <alignment vertical="center" wrapText="1"/>
      <protection locked="0"/>
    </xf>
    <xf numFmtId="0" fontId="3" fillId="3" borderId="25" xfId="0" applyFont="1" applyFill="1" applyBorder="1" applyAlignment="1" applyProtection="1">
      <alignment vertical="center" wrapText="1"/>
      <protection locked="0"/>
    </xf>
    <xf numFmtId="0" fontId="3" fillId="3" borderId="39" xfId="0" applyFont="1" applyFill="1" applyBorder="1" applyAlignment="1" applyProtection="1">
      <alignment vertical="center" wrapText="1"/>
      <protection locked="0"/>
    </xf>
    <xf numFmtId="0" fontId="3" fillId="3" borderId="48" xfId="0" applyFont="1" applyFill="1" applyBorder="1" applyAlignment="1" applyProtection="1">
      <alignment vertical="center" wrapText="1"/>
      <protection locked="0"/>
    </xf>
    <xf numFmtId="0" fontId="3" fillId="3" borderId="46" xfId="0" applyFont="1" applyFill="1" applyBorder="1" applyAlignment="1" applyProtection="1">
      <alignment vertical="center" wrapText="1"/>
      <protection locked="0"/>
    </xf>
    <xf numFmtId="0" fontId="6" fillId="2" borderId="48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6" fillId="3" borderId="48" xfId="0" applyFont="1" applyFill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vertical="center" wrapText="1"/>
      <protection locked="0"/>
    </xf>
    <xf numFmtId="0" fontId="3" fillId="3" borderId="13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26" fillId="3" borderId="70" xfId="0" applyFont="1" applyFill="1" applyBorder="1" applyAlignment="1" applyProtection="1">
      <alignment vertical="center" wrapText="1"/>
      <protection locked="0"/>
    </xf>
    <xf numFmtId="0" fontId="26" fillId="3" borderId="71" xfId="0" applyFont="1" applyFill="1" applyBorder="1" applyAlignment="1" applyProtection="1">
      <alignment horizontal="center" vertical="center" wrapText="1"/>
      <protection locked="0"/>
    </xf>
    <xf numFmtId="0" fontId="26" fillId="3" borderId="71" xfId="0" applyFont="1" applyFill="1" applyBorder="1" applyAlignment="1" applyProtection="1">
      <alignment vertical="center" wrapText="1"/>
      <protection locked="0"/>
    </xf>
    <xf numFmtId="1" fontId="26" fillId="3" borderId="71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71" xfId="0" applyFont="1" applyFill="1" applyBorder="1" applyAlignment="1" applyProtection="1">
      <alignment vertical="center" wrapText="1"/>
      <protection locked="0"/>
    </xf>
    <xf numFmtId="0" fontId="3" fillId="3" borderId="23" xfId="0" applyFont="1" applyFill="1" applyBorder="1" applyAlignment="1" applyProtection="1">
      <alignment horizontal="center" vertical="center" wrapText="1"/>
      <protection locked="0"/>
    </xf>
    <xf numFmtId="0" fontId="24" fillId="3" borderId="71" xfId="0" applyFont="1" applyFill="1" applyBorder="1" applyAlignment="1" applyProtection="1">
      <alignment horizontal="center" vertical="center" wrapText="1"/>
      <protection locked="0"/>
    </xf>
    <xf numFmtId="1" fontId="3" fillId="3" borderId="17" xfId="0" applyNumberFormat="1" applyFont="1" applyFill="1" applyBorder="1" applyAlignment="1" applyProtection="1">
      <alignment vertical="center" wrapText="1"/>
      <protection locked="0"/>
    </xf>
    <xf numFmtId="1" fontId="24" fillId="3" borderId="72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5" xfId="0" applyFont="1" applyFill="1" applyBorder="1" applyAlignment="1" applyProtection="1">
      <alignment horizontal="center" vertical="center" wrapText="1"/>
      <protection locked="0"/>
    </xf>
    <xf numFmtId="0" fontId="16" fillId="3" borderId="58" xfId="0" applyFont="1" applyFill="1" applyBorder="1" applyAlignment="1" applyProtection="1">
      <alignment horizontal="center" vertical="center" wrapText="1"/>
      <protection locked="0"/>
    </xf>
    <xf numFmtId="0" fontId="23" fillId="3" borderId="17" xfId="0" applyFont="1" applyFill="1" applyBorder="1" applyAlignment="1" applyProtection="1">
      <alignment horizontal="center" vertical="center" wrapText="1"/>
      <protection locked="0"/>
    </xf>
    <xf numFmtId="1" fontId="22" fillId="3" borderId="17" xfId="0" applyNumberFormat="1" applyFont="1" applyFill="1" applyBorder="1" applyAlignment="1" applyProtection="1">
      <alignment horizontal="center" vertical="center" wrapText="1"/>
      <protection locked="0"/>
    </xf>
    <xf numFmtId="1" fontId="24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52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35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5" fillId="3" borderId="43" xfId="0" applyFont="1" applyFill="1" applyBorder="1" applyAlignment="1" applyProtection="1">
      <alignment horizontal="center" vertical="center" wrapText="1"/>
      <protection locked="0"/>
    </xf>
    <xf numFmtId="0" fontId="5" fillId="3" borderId="59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6" fillId="3" borderId="40" xfId="0" applyFont="1" applyFill="1" applyBorder="1" applyAlignment="1" applyProtection="1">
      <alignment horizontal="center" vertical="center" wrapText="1"/>
      <protection locked="0"/>
    </xf>
    <xf numFmtId="0" fontId="6" fillId="3" borderId="4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FB7B-9B78-4D5B-8ABF-D96CA514DBC1}">
  <dimension ref="A1:S39"/>
  <sheetViews>
    <sheetView topLeftCell="A30" zoomScale="70" zoomScaleNormal="70" workbookViewId="0">
      <selection activeCell="C39" sqref="C39"/>
    </sheetView>
  </sheetViews>
  <sheetFormatPr defaultRowHeight="15"/>
  <cols>
    <col min="1" max="1" width="19.42578125" style="1" customWidth="1"/>
    <col min="2" max="2" width="10.7109375" style="1" customWidth="1"/>
    <col min="3" max="3" width="15.42578125" style="1" customWidth="1"/>
    <col min="4" max="4" width="11.5703125" style="1" customWidth="1"/>
    <col min="5" max="5" width="17.7109375" style="1" customWidth="1"/>
    <col min="6" max="6" width="14" style="1" customWidth="1"/>
    <col min="7" max="7" width="11.5703125" style="1" customWidth="1"/>
    <col min="8" max="8" width="16.140625" style="1" customWidth="1"/>
    <col min="9" max="9" width="22.5703125" style="1" customWidth="1"/>
    <col min="10" max="10" width="17.42578125" style="1" customWidth="1"/>
    <col min="11" max="12" width="15.28515625" style="1" customWidth="1"/>
    <col min="13" max="13" width="16.85546875" style="1" customWidth="1"/>
    <col min="14" max="14" width="15.28515625" style="1" customWidth="1"/>
    <col min="15" max="15" width="37.85546875" style="1" customWidth="1"/>
    <col min="16" max="16" width="45" style="1" customWidth="1"/>
    <col min="17" max="18" width="12.42578125" style="1" customWidth="1"/>
    <col min="19" max="19" width="16.85546875" style="1" customWidth="1"/>
    <col min="20" max="16384" width="9.140625" style="1"/>
  </cols>
  <sheetData>
    <row r="1" spans="1:19" ht="28.5" thickBot="1">
      <c r="A1" s="375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</row>
    <row r="2" spans="1:19" ht="99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65" t="s">
        <v>7</v>
      </c>
      <c r="H2" s="265" t="s">
        <v>8</v>
      </c>
      <c r="I2" s="3" t="s">
        <v>9</v>
      </c>
      <c r="J2" s="4" t="s">
        <v>10</v>
      </c>
      <c r="K2" s="5" t="s">
        <v>6</v>
      </c>
      <c r="L2" s="279" t="s">
        <v>7</v>
      </c>
      <c r="M2" s="279" t="s">
        <v>8</v>
      </c>
      <c r="N2" s="6" t="s">
        <v>9</v>
      </c>
      <c r="O2" s="7" t="s">
        <v>11</v>
      </c>
      <c r="P2" s="8" t="s">
        <v>12</v>
      </c>
      <c r="Q2" s="8" t="s">
        <v>6</v>
      </c>
      <c r="R2" s="295" t="s">
        <v>7</v>
      </c>
      <c r="S2" s="296" t="s">
        <v>8</v>
      </c>
    </row>
    <row r="3" spans="1:19">
      <c r="A3" s="9" t="s">
        <v>13</v>
      </c>
      <c r="B3" s="2" t="s">
        <v>13</v>
      </c>
      <c r="C3" s="10" t="s">
        <v>14</v>
      </c>
      <c r="D3" s="11">
        <v>1</v>
      </c>
      <c r="E3" s="12" t="s">
        <v>15</v>
      </c>
      <c r="F3" s="12"/>
      <c r="G3" s="266">
        <v>2</v>
      </c>
      <c r="H3" s="266">
        <f>IF(F3&gt;=G3,G3,F3)</f>
        <v>0</v>
      </c>
      <c r="I3" s="13"/>
      <c r="J3" s="14" t="s">
        <v>16</v>
      </c>
      <c r="K3" s="15"/>
      <c r="L3" s="280">
        <v>2</v>
      </c>
      <c r="M3" s="280">
        <f>IF(K3&gt;=L3,L3,K3)</f>
        <v>0</v>
      </c>
      <c r="N3" s="13"/>
      <c r="O3" s="16" t="s">
        <v>17</v>
      </c>
      <c r="P3" s="17" t="s">
        <v>18</v>
      </c>
      <c r="Q3" s="18"/>
      <c r="R3" s="297">
        <v>1</v>
      </c>
      <c r="S3" s="298">
        <f>IF(Q3&gt;=R3,R3,Q3)</f>
        <v>0</v>
      </c>
    </row>
    <row r="4" spans="1:19" ht="15.75">
      <c r="A4" s="19"/>
      <c r="B4" s="20"/>
      <c r="C4" s="21"/>
      <c r="D4" s="22">
        <v>2</v>
      </c>
      <c r="E4" s="23" t="s">
        <v>19</v>
      </c>
      <c r="F4" s="23"/>
      <c r="G4" s="267">
        <v>2</v>
      </c>
      <c r="H4" s="267">
        <f t="shared" ref="H4:H9" si="0">IF(F4&gt;=G4,G4,F4)</f>
        <v>0</v>
      </c>
      <c r="I4" s="24"/>
      <c r="J4" s="25"/>
      <c r="K4" s="26"/>
      <c r="L4" s="281"/>
      <c r="M4" s="281"/>
      <c r="N4" s="27"/>
      <c r="O4" s="28"/>
      <c r="P4" s="29" t="s">
        <v>20</v>
      </c>
      <c r="Q4" s="30"/>
      <c r="R4" s="299">
        <v>1</v>
      </c>
      <c r="S4" s="300">
        <f t="shared" ref="S4:S12" si="1">IF(Q4&gt;=R4,R4,Q4)</f>
        <v>0</v>
      </c>
    </row>
    <row r="5" spans="1:19" ht="15.75">
      <c r="A5" s="19"/>
      <c r="B5" s="20"/>
      <c r="C5" s="21"/>
      <c r="D5" s="31">
        <v>3</v>
      </c>
      <c r="E5" s="32" t="s">
        <v>21</v>
      </c>
      <c r="F5" s="32"/>
      <c r="G5" s="268">
        <v>1</v>
      </c>
      <c r="H5" s="268">
        <f t="shared" si="0"/>
        <v>0</v>
      </c>
      <c r="I5" s="33"/>
      <c r="J5" s="34"/>
      <c r="K5" s="35"/>
      <c r="L5" s="282"/>
      <c r="M5" s="282"/>
      <c r="N5" s="36"/>
      <c r="O5" s="37" t="s">
        <v>22</v>
      </c>
      <c r="P5" s="38" t="s">
        <v>23</v>
      </c>
      <c r="Q5" s="38"/>
      <c r="R5" s="301">
        <v>1</v>
      </c>
      <c r="S5" s="302">
        <f t="shared" si="1"/>
        <v>0</v>
      </c>
    </row>
    <row r="6" spans="1:19" ht="31.5" customHeight="1">
      <c r="A6" s="9" t="s">
        <v>24</v>
      </c>
      <c r="B6" s="2" t="s">
        <v>24</v>
      </c>
      <c r="C6" s="39" t="s">
        <v>25</v>
      </c>
      <c r="D6" s="39">
        <v>1</v>
      </c>
      <c r="E6" s="40" t="s">
        <v>26</v>
      </c>
      <c r="F6" s="40"/>
      <c r="G6" s="269">
        <v>2</v>
      </c>
      <c r="H6" s="269">
        <f t="shared" si="0"/>
        <v>0</v>
      </c>
      <c r="I6" s="41"/>
      <c r="J6" s="42"/>
      <c r="K6" s="43"/>
      <c r="L6" s="283"/>
      <c r="M6" s="283"/>
      <c r="N6" s="44"/>
      <c r="O6" s="45" t="s">
        <v>27</v>
      </c>
      <c r="P6" s="46" t="s">
        <v>28</v>
      </c>
      <c r="Q6" s="46"/>
      <c r="R6" s="303">
        <v>1</v>
      </c>
      <c r="S6" s="304">
        <f t="shared" si="1"/>
        <v>0</v>
      </c>
    </row>
    <row r="7" spans="1:19" ht="30.75" customHeight="1">
      <c r="A7" s="19"/>
      <c r="B7" s="20"/>
      <c r="C7" s="47"/>
      <c r="D7" s="48">
        <v>2</v>
      </c>
      <c r="E7" s="32" t="s">
        <v>29</v>
      </c>
      <c r="F7" s="32"/>
      <c r="G7" s="268">
        <v>2</v>
      </c>
      <c r="H7" s="268">
        <f t="shared" si="0"/>
        <v>0</v>
      </c>
      <c r="I7" s="49"/>
      <c r="J7" s="50"/>
      <c r="K7" s="51"/>
      <c r="L7" s="284"/>
      <c r="M7" s="284"/>
      <c r="N7" s="52"/>
      <c r="O7" s="37"/>
      <c r="P7" s="53" t="s">
        <v>30</v>
      </c>
      <c r="Q7" s="53"/>
      <c r="R7" s="305">
        <v>1</v>
      </c>
      <c r="S7" s="304">
        <f t="shared" si="1"/>
        <v>0</v>
      </c>
    </row>
    <row r="8" spans="1:19" ht="15.75">
      <c r="A8" s="19"/>
      <c r="B8" s="20"/>
      <c r="C8" s="47"/>
      <c r="D8" s="54">
        <v>3</v>
      </c>
      <c r="E8" s="23" t="s">
        <v>31</v>
      </c>
      <c r="F8" s="23"/>
      <c r="G8" s="267">
        <v>2</v>
      </c>
      <c r="H8" s="267">
        <f t="shared" si="0"/>
        <v>0</v>
      </c>
      <c r="I8" s="24"/>
      <c r="J8" s="55"/>
      <c r="K8" s="56"/>
      <c r="L8" s="285"/>
      <c r="M8" s="285"/>
      <c r="N8" s="57"/>
      <c r="O8" s="377" t="s">
        <v>32</v>
      </c>
      <c r="P8" s="18" t="s">
        <v>33</v>
      </c>
      <c r="Q8" s="18"/>
      <c r="R8" s="297">
        <v>1</v>
      </c>
      <c r="S8" s="306">
        <f t="shared" si="1"/>
        <v>0</v>
      </c>
    </row>
    <row r="9" spans="1:19" ht="15.75">
      <c r="A9" s="19"/>
      <c r="B9" s="20"/>
      <c r="C9" s="47"/>
      <c r="D9" s="54">
        <v>4</v>
      </c>
      <c r="E9" s="23" t="s">
        <v>34</v>
      </c>
      <c r="F9" s="23"/>
      <c r="G9" s="267">
        <v>2</v>
      </c>
      <c r="H9" s="267">
        <f t="shared" si="0"/>
        <v>0</v>
      </c>
      <c r="I9" s="58"/>
      <c r="J9" s="55"/>
      <c r="K9" s="56"/>
      <c r="L9" s="285"/>
      <c r="M9" s="285"/>
      <c r="N9" s="57"/>
      <c r="O9" s="378"/>
      <c r="P9" s="30" t="s">
        <v>35</v>
      </c>
      <c r="Q9" s="30"/>
      <c r="R9" s="299">
        <v>1</v>
      </c>
      <c r="S9" s="307">
        <f t="shared" si="1"/>
        <v>0</v>
      </c>
    </row>
    <row r="10" spans="1:19" ht="22.5" customHeight="1">
      <c r="A10" s="59"/>
      <c r="B10" s="60"/>
      <c r="C10" s="61"/>
      <c r="D10" s="62">
        <v>5</v>
      </c>
      <c r="E10" s="63"/>
      <c r="F10" s="63"/>
      <c r="G10" s="270"/>
      <c r="H10" s="270"/>
      <c r="I10" s="64"/>
      <c r="J10" s="65" t="s">
        <v>36</v>
      </c>
      <c r="K10" s="66"/>
      <c r="L10" s="286">
        <v>2</v>
      </c>
      <c r="M10" s="286">
        <f>IF(K10&gt;=L10,L10,K10)</f>
        <v>0</v>
      </c>
      <c r="N10" s="67"/>
      <c r="O10" s="377" t="s">
        <v>37</v>
      </c>
      <c r="P10" s="18" t="s">
        <v>38</v>
      </c>
      <c r="Q10" s="18"/>
      <c r="R10" s="297">
        <v>1</v>
      </c>
      <c r="S10" s="306">
        <f t="shared" si="1"/>
        <v>0</v>
      </c>
    </row>
    <row r="11" spans="1:19" ht="15.75">
      <c r="A11" s="68" t="s">
        <v>39</v>
      </c>
      <c r="B11" s="20" t="s">
        <v>39</v>
      </c>
      <c r="C11" s="69" t="s">
        <v>40</v>
      </c>
      <c r="D11" s="69">
        <v>1</v>
      </c>
      <c r="E11" s="68" t="s">
        <v>41</v>
      </c>
      <c r="F11" s="68"/>
      <c r="G11" s="271">
        <v>1</v>
      </c>
      <c r="H11" s="271">
        <f t="shared" ref="H11:H17" si="2">IF(F11&gt;=G11,G11,F11)</f>
        <v>0</v>
      </c>
      <c r="I11" s="70"/>
      <c r="J11" s="71"/>
      <c r="K11" s="72"/>
      <c r="L11" s="287"/>
      <c r="M11" s="287"/>
      <c r="N11" s="73"/>
      <c r="O11" s="378"/>
      <c r="P11" s="30" t="s">
        <v>42</v>
      </c>
      <c r="Q11" s="30"/>
      <c r="R11" s="299">
        <v>1</v>
      </c>
      <c r="S11" s="307">
        <f t="shared" si="1"/>
        <v>0</v>
      </c>
    </row>
    <row r="12" spans="1:19">
      <c r="A12" s="9" t="s">
        <v>43</v>
      </c>
      <c r="B12" s="2" t="s">
        <v>44</v>
      </c>
      <c r="C12" s="10" t="s">
        <v>45</v>
      </c>
      <c r="D12" s="11">
        <v>1</v>
      </c>
      <c r="E12" s="12" t="s">
        <v>46</v>
      </c>
      <c r="F12" s="12"/>
      <c r="G12" s="266">
        <v>2</v>
      </c>
      <c r="H12" s="266">
        <f t="shared" si="2"/>
        <v>0</v>
      </c>
      <c r="I12" s="74"/>
      <c r="J12" s="75"/>
      <c r="K12" s="76"/>
      <c r="L12" s="274"/>
      <c r="M12" s="274"/>
      <c r="N12" s="77"/>
      <c r="O12" s="78" t="s">
        <v>47</v>
      </c>
      <c r="P12" s="79" t="s">
        <v>48</v>
      </c>
      <c r="Q12" s="80"/>
      <c r="R12" s="308">
        <v>1</v>
      </c>
      <c r="S12" s="309">
        <f t="shared" si="1"/>
        <v>0</v>
      </c>
    </row>
    <row r="13" spans="1:19" ht="21" customHeight="1">
      <c r="A13" s="19"/>
      <c r="B13" s="20"/>
      <c r="C13" s="21"/>
      <c r="D13" s="22">
        <v>2</v>
      </c>
      <c r="E13" s="23" t="s">
        <v>49</v>
      </c>
      <c r="F13" s="23"/>
      <c r="G13" s="267">
        <v>2</v>
      </c>
      <c r="H13" s="267">
        <f t="shared" si="2"/>
        <v>0</v>
      </c>
      <c r="I13" s="81"/>
      <c r="J13" s="55"/>
      <c r="K13" s="56"/>
      <c r="L13" s="285"/>
      <c r="M13" s="285"/>
      <c r="N13" s="57"/>
      <c r="O13" s="82"/>
      <c r="P13" s="83"/>
      <c r="Q13" s="84" t="s">
        <v>50</v>
      </c>
      <c r="R13" s="310">
        <f>SUM(R3:R12)</f>
        <v>10</v>
      </c>
      <c r="S13" s="311">
        <f>SUM(S3:S12)</f>
        <v>0</v>
      </c>
    </row>
    <row r="14" spans="1:19" ht="15.75">
      <c r="A14" s="19"/>
      <c r="B14" s="20"/>
      <c r="C14" s="21"/>
      <c r="D14" s="22">
        <v>3</v>
      </c>
      <c r="E14" s="23" t="s">
        <v>51</v>
      </c>
      <c r="F14" s="23"/>
      <c r="G14" s="267">
        <v>2</v>
      </c>
      <c r="H14" s="267">
        <f t="shared" si="2"/>
        <v>0</v>
      </c>
      <c r="I14" s="81"/>
      <c r="J14" s="55"/>
      <c r="K14" s="56"/>
      <c r="L14" s="285"/>
      <c r="M14" s="285"/>
      <c r="N14" s="57"/>
      <c r="O14" s="85"/>
      <c r="P14" s="85"/>
      <c r="Q14" s="85"/>
      <c r="R14" s="85"/>
      <c r="S14" s="85"/>
    </row>
    <row r="15" spans="1:19" ht="15.75">
      <c r="A15" s="19"/>
      <c r="B15" s="20"/>
      <c r="C15" s="21"/>
      <c r="D15" s="22">
        <v>4</v>
      </c>
      <c r="E15" s="23" t="s">
        <v>52</v>
      </c>
      <c r="F15" s="23"/>
      <c r="G15" s="267">
        <v>2</v>
      </c>
      <c r="H15" s="267">
        <f t="shared" si="2"/>
        <v>0</v>
      </c>
      <c r="I15" s="81"/>
      <c r="J15" s="55"/>
      <c r="K15" s="56"/>
      <c r="L15" s="285"/>
      <c r="M15" s="285"/>
      <c r="N15" s="57"/>
      <c r="O15" s="85"/>
      <c r="P15" s="85"/>
      <c r="Q15" s="85"/>
      <c r="R15" s="85"/>
      <c r="S15" s="85"/>
    </row>
    <row r="16" spans="1:19" ht="15.75">
      <c r="A16" s="19"/>
      <c r="B16" s="20"/>
      <c r="C16" s="21"/>
      <c r="D16" s="22">
        <v>5</v>
      </c>
      <c r="E16" s="23" t="s">
        <v>53</v>
      </c>
      <c r="F16" s="23"/>
      <c r="G16" s="267">
        <v>2</v>
      </c>
      <c r="H16" s="267">
        <f t="shared" si="2"/>
        <v>0</v>
      </c>
      <c r="I16" s="81"/>
      <c r="J16" s="55"/>
      <c r="K16" s="56"/>
      <c r="L16" s="285"/>
      <c r="M16" s="285"/>
      <c r="N16" s="57"/>
      <c r="O16" s="86"/>
      <c r="P16" s="87"/>
      <c r="Q16" s="85"/>
      <c r="R16" s="85"/>
      <c r="S16" s="85"/>
    </row>
    <row r="17" spans="1:19" ht="15.75">
      <c r="A17" s="19"/>
      <c r="B17" s="20"/>
      <c r="C17" s="21"/>
      <c r="D17" s="88">
        <v>8</v>
      </c>
      <c r="E17" s="89" t="s">
        <v>54</v>
      </c>
      <c r="F17" s="89"/>
      <c r="G17" s="272">
        <v>1</v>
      </c>
      <c r="H17" s="272">
        <f t="shared" si="2"/>
        <v>0</v>
      </c>
      <c r="I17" s="90"/>
      <c r="J17" s="91"/>
      <c r="K17" s="92"/>
      <c r="L17" s="288"/>
      <c r="M17" s="288"/>
      <c r="N17" s="93"/>
      <c r="O17" s="86"/>
      <c r="P17" s="94"/>
      <c r="Q17" s="86"/>
      <c r="R17" s="86"/>
      <c r="S17" s="86"/>
    </row>
    <row r="18" spans="1:19">
      <c r="A18" s="9" t="s">
        <v>55</v>
      </c>
      <c r="B18" s="2" t="s">
        <v>56</v>
      </c>
      <c r="C18" s="95" t="s">
        <v>57</v>
      </c>
      <c r="D18" s="96">
        <v>1</v>
      </c>
      <c r="E18" s="97"/>
      <c r="F18" s="97"/>
      <c r="G18" s="273"/>
      <c r="H18" s="273"/>
      <c r="I18" s="98"/>
      <c r="J18" s="14" t="s">
        <v>58</v>
      </c>
      <c r="K18" s="15"/>
      <c r="L18" s="280">
        <v>2</v>
      </c>
      <c r="M18" s="280">
        <f>IF(K18&gt;=L18,L18,K18)</f>
        <v>0</v>
      </c>
      <c r="N18" s="99"/>
      <c r="O18" s="86"/>
      <c r="P18" s="86"/>
      <c r="Q18" s="86"/>
      <c r="R18" s="86"/>
      <c r="S18" s="86"/>
    </row>
    <row r="19" spans="1:19" ht="15.75">
      <c r="A19" s="19"/>
      <c r="B19" s="20"/>
      <c r="C19" s="100"/>
      <c r="D19" s="48">
        <v>2</v>
      </c>
      <c r="E19" s="32" t="s">
        <v>59</v>
      </c>
      <c r="F19" s="32"/>
      <c r="G19" s="268">
        <v>1</v>
      </c>
      <c r="H19" s="268">
        <f t="shared" ref="H19:H23" si="3">IF(F19&gt;=G19,G19,F19)</f>
        <v>0</v>
      </c>
      <c r="I19" s="101"/>
      <c r="J19" s="55"/>
      <c r="K19" s="56"/>
      <c r="L19" s="285"/>
      <c r="M19" s="285"/>
      <c r="N19" s="57"/>
      <c r="O19" s="86"/>
      <c r="P19" s="86"/>
      <c r="Q19" s="86"/>
      <c r="R19" s="86"/>
      <c r="S19" s="86"/>
    </row>
    <row r="20" spans="1:19">
      <c r="A20" s="9" t="s">
        <v>60</v>
      </c>
      <c r="B20" s="2" t="s">
        <v>61</v>
      </c>
      <c r="C20" s="39" t="s">
        <v>62</v>
      </c>
      <c r="D20" s="96">
        <v>1</v>
      </c>
      <c r="E20" s="12" t="s">
        <v>63</v>
      </c>
      <c r="F20" s="12"/>
      <c r="G20" s="266">
        <v>2</v>
      </c>
      <c r="H20" s="266">
        <f t="shared" si="3"/>
        <v>0</v>
      </c>
      <c r="I20" s="74"/>
      <c r="J20" s="75"/>
      <c r="K20" s="76"/>
      <c r="L20" s="274"/>
      <c r="M20" s="274"/>
      <c r="N20" s="77"/>
      <c r="O20" s="86"/>
      <c r="P20" s="86"/>
      <c r="Q20" s="86"/>
      <c r="R20" s="86"/>
      <c r="S20" s="86"/>
    </row>
    <row r="21" spans="1:19" ht="15.75">
      <c r="A21" s="19"/>
      <c r="B21" s="20"/>
      <c r="C21" s="47"/>
      <c r="D21" s="54">
        <v>2</v>
      </c>
      <c r="E21" s="23" t="s">
        <v>64</v>
      </c>
      <c r="F21" s="23"/>
      <c r="G21" s="267">
        <v>2</v>
      </c>
      <c r="H21" s="267">
        <f t="shared" si="3"/>
        <v>0</v>
      </c>
      <c r="I21" s="81"/>
      <c r="J21" s="102" t="s">
        <v>65</v>
      </c>
      <c r="K21" s="103"/>
      <c r="L21" s="289">
        <v>2</v>
      </c>
      <c r="M21" s="289">
        <f>IF(K21&gt;=L21,L21,K21)</f>
        <v>0</v>
      </c>
      <c r="N21" s="104"/>
      <c r="O21" s="86"/>
      <c r="P21" s="86"/>
      <c r="Q21" s="86"/>
      <c r="R21" s="86"/>
      <c r="S21" s="86"/>
    </row>
    <row r="22" spans="1:19" ht="15.75">
      <c r="A22" s="19"/>
      <c r="B22" s="20"/>
      <c r="C22" s="47"/>
      <c r="D22" s="54">
        <v>3</v>
      </c>
      <c r="E22" s="23" t="s">
        <v>66</v>
      </c>
      <c r="F22" s="23"/>
      <c r="G22" s="267">
        <v>1</v>
      </c>
      <c r="H22" s="267">
        <f t="shared" si="3"/>
        <v>0</v>
      </c>
      <c r="I22" s="81"/>
      <c r="J22" s="55"/>
      <c r="K22" s="56"/>
      <c r="L22" s="285"/>
      <c r="M22" s="285"/>
      <c r="N22" s="57"/>
      <c r="O22" s="86"/>
      <c r="P22" s="86"/>
      <c r="Q22" s="86"/>
      <c r="R22" s="86"/>
      <c r="S22" s="86"/>
    </row>
    <row r="23" spans="1:19" ht="15.75">
      <c r="A23" s="19"/>
      <c r="B23" s="20"/>
      <c r="C23" s="47"/>
      <c r="D23" s="54">
        <v>4</v>
      </c>
      <c r="E23" s="23" t="s">
        <v>67</v>
      </c>
      <c r="F23" s="23"/>
      <c r="G23" s="267">
        <v>2</v>
      </c>
      <c r="H23" s="267">
        <f t="shared" si="3"/>
        <v>0</v>
      </c>
      <c r="I23" s="81"/>
      <c r="J23" s="102" t="s">
        <v>68</v>
      </c>
      <c r="K23" s="103"/>
      <c r="L23" s="289">
        <v>2</v>
      </c>
      <c r="M23" s="289">
        <f t="shared" ref="M23:M24" si="4">IF(K23&gt;=L23,L23,K23)</f>
        <v>0</v>
      </c>
      <c r="N23" s="104"/>
      <c r="O23" s="86"/>
      <c r="P23" s="86"/>
      <c r="Q23" s="86"/>
      <c r="R23" s="86"/>
      <c r="S23" s="86"/>
    </row>
    <row r="24" spans="1:19" ht="15.75">
      <c r="A24" s="59"/>
      <c r="B24" s="60"/>
      <c r="C24" s="61"/>
      <c r="D24" s="62">
        <v>6</v>
      </c>
      <c r="E24" s="63"/>
      <c r="F24" s="63"/>
      <c r="G24" s="270"/>
      <c r="H24" s="270"/>
      <c r="I24" s="64"/>
      <c r="J24" s="105" t="s">
        <v>69</v>
      </c>
      <c r="K24" s="106"/>
      <c r="L24" s="290">
        <v>2</v>
      </c>
      <c r="M24" s="290">
        <f t="shared" si="4"/>
        <v>0</v>
      </c>
      <c r="N24" s="107"/>
      <c r="O24" s="86"/>
      <c r="P24" s="86"/>
      <c r="Q24" s="86"/>
      <c r="R24" s="86"/>
      <c r="S24" s="86"/>
    </row>
    <row r="25" spans="1:19">
      <c r="A25" s="9" t="s">
        <v>70</v>
      </c>
      <c r="B25" s="2" t="s">
        <v>71</v>
      </c>
      <c r="C25" s="39" t="s">
        <v>72</v>
      </c>
      <c r="D25" s="96">
        <v>1</v>
      </c>
      <c r="E25" s="12" t="s">
        <v>73</v>
      </c>
      <c r="F25" s="12"/>
      <c r="G25" s="266">
        <v>2</v>
      </c>
      <c r="H25" s="266">
        <f t="shared" ref="H25:H28" si="5">IF(F25&gt;=G25,G25,F25)</f>
        <v>0</v>
      </c>
      <c r="I25" s="74"/>
      <c r="J25" s="55"/>
      <c r="K25" s="56"/>
      <c r="L25" s="285"/>
      <c r="M25" s="285"/>
      <c r="N25" s="57"/>
      <c r="O25" s="86"/>
      <c r="P25" s="86"/>
      <c r="Q25" s="86"/>
      <c r="R25" s="86"/>
      <c r="S25" s="86"/>
    </row>
    <row r="26" spans="1:19" ht="15.75">
      <c r="A26" s="59"/>
      <c r="B26" s="60"/>
      <c r="C26" s="61"/>
      <c r="D26" s="62">
        <v>2</v>
      </c>
      <c r="E26" s="89" t="s">
        <v>74</v>
      </c>
      <c r="F26" s="89"/>
      <c r="G26" s="272">
        <v>2</v>
      </c>
      <c r="H26" s="272">
        <f t="shared" si="5"/>
        <v>0</v>
      </c>
      <c r="I26" s="90"/>
      <c r="J26" s="55"/>
      <c r="K26" s="56"/>
      <c r="L26" s="285"/>
      <c r="M26" s="285"/>
      <c r="N26" s="57"/>
      <c r="O26" s="86"/>
      <c r="P26" s="86"/>
      <c r="Q26" s="86"/>
      <c r="R26" s="86"/>
      <c r="S26" s="86"/>
    </row>
    <row r="27" spans="1:19">
      <c r="A27" s="9" t="s">
        <v>75</v>
      </c>
      <c r="B27" s="2" t="s">
        <v>76</v>
      </c>
      <c r="C27" s="39" t="s">
        <v>77</v>
      </c>
      <c r="D27" s="96">
        <v>1</v>
      </c>
      <c r="E27" s="12" t="s">
        <v>78</v>
      </c>
      <c r="F27" s="12"/>
      <c r="G27" s="266">
        <v>2</v>
      </c>
      <c r="H27" s="266">
        <f t="shared" si="5"/>
        <v>0</v>
      </c>
      <c r="I27" s="74"/>
      <c r="J27" s="75"/>
      <c r="K27" s="76"/>
      <c r="L27" s="274"/>
      <c r="M27" s="274"/>
      <c r="N27" s="77"/>
      <c r="O27" s="86"/>
      <c r="P27" s="86"/>
      <c r="Q27" s="86"/>
      <c r="R27" s="86"/>
      <c r="S27" s="86"/>
    </row>
    <row r="28" spans="1:19" ht="15.75">
      <c r="A28" s="19"/>
      <c r="B28" s="20"/>
      <c r="C28" s="47"/>
      <c r="D28" s="54">
        <v>2</v>
      </c>
      <c r="E28" s="23" t="s">
        <v>79</v>
      </c>
      <c r="F28" s="23"/>
      <c r="G28" s="267">
        <v>2</v>
      </c>
      <c r="H28" s="267">
        <f t="shared" si="5"/>
        <v>0</v>
      </c>
      <c r="I28" s="81"/>
      <c r="J28" s="55"/>
      <c r="K28" s="56"/>
      <c r="L28" s="285"/>
      <c r="M28" s="285"/>
      <c r="N28" s="57"/>
      <c r="O28" s="86"/>
      <c r="P28" s="86"/>
      <c r="Q28" s="86"/>
      <c r="R28" s="86"/>
      <c r="S28" s="86"/>
    </row>
    <row r="29" spans="1:19" ht="15.75">
      <c r="A29" s="59"/>
      <c r="B29" s="60"/>
      <c r="C29" s="61"/>
      <c r="D29" s="62">
        <v>3</v>
      </c>
      <c r="E29" s="63"/>
      <c r="F29" s="108"/>
      <c r="G29" s="270"/>
      <c r="H29" s="270"/>
      <c r="I29" s="64"/>
      <c r="J29" s="65" t="s">
        <v>80</v>
      </c>
      <c r="K29" s="66"/>
      <c r="L29" s="286">
        <v>2</v>
      </c>
      <c r="M29" s="286">
        <f>IF(K29&gt;=L29,L29,K29)</f>
        <v>0</v>
      </c>
      <c r="N29" s="109"/>
      <c r="O29" s="86"/>
      <c r="P29" s="86"/>
      <c r="Q29" s="86"/>
      <c r="R29" s="86"/>
      <c r="S29" s="86"/>
    </row>
    <row r="30" spans="1:19">
      <c r="A30" s="9" t="s">
        <v>81</v>
      </c>
      <c r="B30" s="2" t="s">
        <v>82</v>
      </c>
      <c r="C30" s="39" t="s">
        <v>83</v>
      </c>
      <c r="D30" s="96">
        <v>1</v>
      </c>
      <c r="E30" s="12" t="s">
        <v>84</v>
      </c>
      <c r="F30" s="12"/>
      <c r="G30" s="266">
        <v>2</v>
      </c>
      <c r="H30" s="266">
        <f t="shared" ref="H30:H31" si="6">IF(F30&gt;=G30,G30,F30)</f>
        <v>0</v>
      </c>
      <c r="I30" s="74"/>
      <c r="J30" s="75"/>
      <c r="K30" s="76"/>
      <c r="L30" s="274"/>
      <c r="M30" s="274"/>
      <c r="N30" s="77"/>
      <c r="O30" s="86"/>
      <c r="P30" s="86"/>
      <c r="Q30" s="86"/>
      <c r="R30" s="86"/>
      <c r="S30" s="86"/>
    </row>
    <row r="31" spans="1:19" ht="15.75">
      <c r="A31" s="59"/>
      <c r="B31" s="60"/>
      <c r="C31" s="61"/>
      <c r="D31" s="62">
        <v>2</v>
      </c>
      <c r="E31" s="89" t="s">
        <v>85</v>
      </c>
      <c r="F31" s="89"/>
      <c r="G31" s="272">
        <v>2</v>
      </c>
      <c r="H31" s="272">
        <f t="shared" si="6"/>
        <v>0</v>
      </c>
      <c r="I31" s="90"/>
      <c r="J31" s="50"/>
      <c r="K31" s="51"/>
      <c r="L31" s="284"/>
      <c r="M31" s="284"/>
      <c r="N31" s="52"/>
      <c r="O31" s="86"/>
      <c r="P31" s="86"/>
      <c r="Q31" s="86"/>
      <c r="R31" s="86"/>
      <c r="S31" s="86"/>
    </row>
    <row r="32" spans="1:19">
      <c r="A32" s="9" t="s">
        <v>86</v>
      </c>
      <c r="B32" s="2" t="s">
        <v>87</v>
      </c>
      <c r="C32" s="39" t="s">
        <v>88</v>
      </c>
      <c r="D32" s="96">
        <v>1</v>
      </c>
      <c r="E32" s="76"/>
      <c r="F32" s="76"/>
      <c r="G32" s="274"/>
      <c r="H32" s="274"/>
      <c r="I32" s="110"/>
      <c r="J32" s="14" t="s">
        <v>89</v>
      </c>
      <c r="K32" s="15"/>
      <c r="L32" s="280">
        <v>2</v>
      </c>
      <c r="M32" s="280">
        <f>IF(K32&gt;=L32,L32,K32)</f>
        <v>0</v>
      </c>
      <c r="N32" s="99"/>
      <c r="O32" s="86"/>
      <c r="P32" s="86"/>
      <c r="Q32" s="86"/>
      <c r="R32" s="86"/>
      <c r="S32" s="86"/>
    </row>
    <row r="33" spans="1:19" ht="15.75">
      <c r="A33" s="59"/>
      <c r="B33" s="60"/>
      <c r="C33" s="61"/>
      <c r="D33" s="62">
        <v>3</v>
      </c>
      <c r="E33" s="89" t="s">
        <v>90</v>
      </c>
      <c r="F33" s="89"/>
      <c r="G33" s="272">
        <v>1</v>
      </c>
      <c r="H33" s="266">
        <f>IF(F33&gt;=G33,G33,F33)</f>
        <v>0</v>
      </c>
      <c r="I33" s="90"/>
      <c r="J33" s="50"/>
      <c r="K33" s="51"/>
      <c r="L33" s="284"/>
      <c r="M33" s="284"/>
      <c r="N33" s="52"/>
      <c r="O33" s="86"/>
      <c r="P33" s="86"/>
      <c r="Q33" s="86"/>
      <c r="R33" s="86"/>
      <c r="S33" s="86"/>
    </row>
    <row r="34" spans="1:19">
      <c r="A34" s="68" t="s">
        <v>91</v>
      </c>
      <c r="B34" s="20" t="s">
        <v>92</v>
      </c>
      <c r="C34" s="69" t="s">
        <v>93</v>
      </c>
      <c r="D34" s="69">
        <v>2</v>
      </c>
      <c r="E34" s="111"/>
      <c r="F34" s="111"/>
      <c r="G34" s="275"/>
      <c r="H34" s="275"/>
      <c r="I34" s="112"/>
      <c r="J34" s="113" t="s">
        <v>94</v>
      </c>
      <c r="K34" s="114"/>
      <c r="L34" s="291">
        <v>2</v>
      </c>
      <c r="M34" s="291">
        <f t="shared" ref="M34:M37" si="7">IF(K34&gt;=L34,L34,K34)</f>
        <v>0</v>
      </c>
      <c r="N34" s="115"/>
      <c r="O34" s="86"/>
      <c r="P34" s="86"/>
      <c r="Q34" s="86"/>
      <c r="R34" s="86"/>
      <c r="S34" s="86"/>
    </row>
    <row r="35" spans="1:19">
      <c r="A35" s="9" t="s">
        <v>95</v>
      </c>
      <c r="B35" s="2" t="s">
        <v>96</v>
      </c>
      <c r="C35" s="39" t="s">
        <v>97</v>
      </c>
      <c r="D35" s="96">
        <v>1</v>
      </c>
      <c r="E35" s="116"/>
      <c r="F35" s="116"/>
      <c r="G35" s="276"/>
      <c r="H35" s="276"/>
      <c r="I35" s="117"/>
      <c r="J35" s="14" t="s">
        <v>98</v>
      </c>
      <c r="K35" s="15"/>
      <c r="L35" s="280">
        <v>2</v>
      </c>
      <c r="M35" s="280">
        <f t="shared" si="7"/>
        <v>0</v>
      </c>
      <c r="N35" s="118"/>
      <c r="O35" s="86"/>
      <c r="P35" s="86"/>
      <c r="Q35" s="86"/>
      <c r="R35" s="86"/>
      <c r="S35" s="86"/>
    </row>
    <row r="36" spans="1:19" ht="15.75">
      <c r="A36" s="59"/>
      <c r="B36" s="60"/>
      <c r="C36" s="61"/>
      <c r="D36" s="62">
        <v>2</v>
      </c>
      <c r="E36" s="63"/>
      <c r="F36" s="63"/>
      <c r="G36" s="270"/>
      <c r="H36" s="270"/>
      <c r="I36" s="64"/>
      <c r="J36" s="105" t="s">
        <v>99</v>
      </c>
      <c r="K36" s="106"/>
      <c r="L36" s="290">
        <v>2</v>
      </c>
      <c r="M36" s="290">
        <f t="shared" si="7"/>
        <v>0</v>
      </c>
      <c r="N36" s="119"/>
      <c r="O36" s="86"/>
      <c r="P36" s="86"/>
      <c r="Q36" s="86"/>
      <c r="R36" s="86"/>
      <c r="S36" s="86"/>
    </row>
    <row r="37" spans="1:19">
      <c r="A37" s="120" t="s">
        <v>100</v>
      </c>
      <c r="B37" s="121" t="s">
        <v>101</v>
      </c>
      <c r="C37" s="122" t="s">
        <v>102</v>
      </c>
      <c r="D37" s="123">
        <v>2</v>
      </c>
      <c r="E37" s="124"/>
      <c r="F37" s="111"/>
      <c r="G37" s="275"/>
      <c r="H37" s="275"/>
      <c r="I37" s="112"/>
      <c r="J37" s="125" t="s">
        <v>103</v>
      </c>
      <c r="K37" s="126"/>
      <c r="L37" s="292">
        <v>2</v>
      </c>
      <c r="M37" s="292">
        <f t="shared" si="7"/>
        <v>0</v>
      </c>
      <c r="N37" s="67"/>
      <c r="O37" s="86"/>
      <c r="P37" s="86"/>
      <c r="Q37" s="86"/>
      <c r="R37" s="86"/>
      <c r="S37" s="86"/>
    </row>
    <row r="38" spans="1:19" ht="19.5" thickBot="1">
      <c r="A38" s="68"/>
      <c r="B38" s="20"/>
      <c r="C38" s="127"/>
      <c r="D38" s="69"/>
      <c r="E38" s="40"/>
      <c r="F38" s="128" t="s">
        <v>50</v>
      </c>
      <c r="G38" s="277">
        <f>SUM(G3:G37)</f>
        <v>46</v>
      </c>
      <c r="H38" s="278">
        <f>SUM(H3:H37)</f>
        <v>0</v>
      </c>
      <c r="I38" s="129"/>
      <c r="J38" s="113"/>
      <c r="K38" s="130" t="s">
        <v>50</v>
      </c>
      <c r="L38" s="293">
        <f>SUM(L3:L37)</f>
        <v>24</v>
      </c>
      <c r="M38" s="294">
        <f>SUM(M3:M37)</f>
        <v>0</v>
      </c>
      <c r="N38" s="132"/>
      <c r="O38" s="86"/>
      <c r="P38" s="86"/>
      <c r="Q38" s="86"/>
      <c r="R38" s="86"/>
      <c r="S38" s="86"/>
    </row>
    <row r="39" spans="1:19" ht="99.75" customHeight="1" thickBot="1">
      <c r="A39" s="133" t="s">
        <v>104</v>
      </c>
      <c r="B39" s="134">
        <f>SUM(G38+L38+R13)</f>
        <v>80</v>
      </c>
      <c r="C39" s="334" t="s">
        <v>105</v>
      </c>
      <c r="D39" s="134">
        <f>SUM(H38,M38,S13)</f>
        <v>0</v>
      </c>
      <c r="E39" s="134" t="s">
        <v>106</v>
      </c>
      <c r="F39" s="131" t="str">
        <f>IF(D39&lt;B39,"NO","YES")</f>
        <v>NO</v>
      </c>
      <c r="G39" s="135" t="s">
        <v>107</v>
      </c>
      <c r="H39" s="136">
        <f>IF(F39="NO",ROUND(1*B39,0)-D39,"")</f>
        <v>80</v>
      </c>
      <c r="I39" s="137"/>
      <c r="J39" s="138"/>
      <c r="K39" s="138"/>
      <c r="L39" s="138"/>
      <c r="M39" s="138"/>
      <c r="N39" s="139"/>
      <c r="O39" s="140"/>
      <c r="P39" s="140"/>
      <c r="Q39" s="140"/>
      <c r="R39" s="140"/>
      <c r="S39" s="140"/>
    </row>
  </sheetData>
  <sheetProtection algorithmName="SHA-512" hashValue="2HM7ZwMAiRsvqNvlXYQpNxiOJ81AnlaNH65Zp4q6IOFbJfyZvq6o1LBhm+GwmBHVCmwV7K/a9Ogki/La7i0Fgw==" saltValue="eQw5K3FBaLFhuBZtdn8stg==" spinCount="100000" sheet="1" objects="1" scenarios="1" selectLockedCells="1"/>
  <mergeCells count="3">
    <mergeCell ref="A1:S1"/>
    <mergeCell ref="O8:O9"/>
    <mergeCell ref="O10:O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7DD40-0E7D-44FE-A6A6-2A2F363C0060}">
  <dimension ref="A1:T78"/>
  <sheetViews>
    <sheetView tabSelected="1" topLeftCell="D33" zoomScale="50" zoomScaleNormal="50" workbookViewId="0">
      <selection activeCell="F45" sqref="F45"/>
    </sheetView>
  </sheetViews>
  <sheetFormatPr defaultRowHeight="15"/>
  <cols>
    <col min="1" max="1" width="18.7109375" style="1" customWidth="1"/>
    <col min="2" max="2" width="12" style="315" customWidth="1"/>
    <col min="3" max="3" width="14" style="1" customWidth="1"/>
    <col min="4" max="4" width="12" style="264" customWidth="1"/>
    <col min="5" max="7" width="16.7109375" style="1" customWidth="1"/>
    <col min="8" max="8" width="20" style="1" customWidth="1"/>
    <col min="9" max="9" width="16.7109375" style="1" customWidth="1"/>
    <col min="10" max="10" width="27" style="1" customWidth="1"/>
    <col min="11" max="12" width="16.28515625" style="1" customWidth="1"/>
    <col min="13" max="13" width="20.28515625" style="1" customWidth="1"/>
    <col min="14" max="14" width="16.28515625" style="1" customWidth="1"/>
    <col min="15" max="15" width="22" style="1" customWidth="1"/>
    <col min="16" max="16" width="25.28515625" style="1" customWidth="1"/>
    <col min="17" max="19" width="20" style="1" customWidth="1"/>
    <col min="20" max="16384" width="9.140625" style="1"/>
  </cols>
  <sheetData>
    <row r="1" spans="1:20" ht="28.5" thickBot="1">
      <c r="A1" s="379" t="s">
        <v>108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1"/>
      <c r="T1" s="85"/>
    </row>
    <row r="2" spans="1:20" ht="30.75">
      <c r="A2" s="141" t="s">
        <v>1</v>
      </c>
      <c r="B2" s="316" t="s">
        <v>2</v>
      </c>
      <c r="C2" s="2" t="s">
        <v>3</v>
      </c>
      <c r="D2" s="142" t="s">
        <v>4</v>
      </c>
      <c r="E2" s="2" t="s">
        <v>5</v>
      </c>
      <c r="F2" s="2" t="s">
        <v>6</v>
      </c>
      <c r="G2" s="265" t="s">
        <v>7</v>
      </c>
      <c r="H2" s="265" t="s">
        <v>8</v>
      </c>
      <c r="I2" s="3" t="s">
        <v>109</v>
      </c>
      <c r="J2" s="143" t="s">
        <v>10</v>
      </c>
      <c r="K2" s="144" t="s">
        <v>6</v>
      </c>
      <c r="L2" s="357" t="s">
        <v>7</v>
      </c>
      <c r="M2" s="357" t="s">
        <v>110</v>
      </c>
      <c r="N2" s="145" t="s">
        <v>109</v>
      </c>
      <c r="O2" s="146" t="s">
        <v>111</v>
      </c>
      <c r="P2" s="147" t="s">
        <v>12</v>
      </c>
      <c r="Q2" s="147" t="s">
        <v>6</v>
      </c>
      <c r="R2" s="362" t="s">
        <v>112</v>
      </c>
      <c r="S2" s="363" t="s">
        <v>110</v>
      </c>
      <c r="T2" s="94"/>
    </row>
    <row r="3" spans="1:20" ht="57" customHeight="1">
      <c r="A3" s="9" t="s">
        <v>24</v>
      </c>
      <c r="B3" s="316" t="s">
        <v>24</v>
      </c>
      <c r="C3" s="10" t="s">
        <v>25</v>
      </c>
      <c r="D3" s="11" t="s">
        <v>57</v>
      </c>
      <c r="E3" s="12" t="s">
        <v>113</v>
      </c>
      <c r="F3" s="12"/>
      <c r="G3" s="266">
        <v>1</v>
      </c>
      <c r="H3" s="266">
        <f>IF(F3&gt;=G3,G3,F3)</f>
        <v>0</v>
      </c>
      <c r="I3" s="41"/>
      <c r="J3" s="14" t="s">
        <v>114</v>
      </c>
      <c r="K3" s="15"/>
      <c r="L3" s="280">
        <v>1</v>
      </c>
      <c r="M3" s="280">
        <f>IF(K3&gt;=L3,L3,K3)</f>
        <v>0</v>
      </c>
      <c r="N3" s="118"/>
      <c r="O3" s="45" t="s">
        <v>115</v>
      </c>
      <c r="P3" s="46" t="s">
        <v>116</v>
      </c>
      <c r="Q3" s="46"/>
      <c r="R3" s="303">
        <v>1</v>
      </c>
      <c r="S3" s="364">
        <f>IF(Q3&gt;=R3,R3,Q3)</f>
        <v>0</v>
      </c>
      <c r="T3" s="85"/>
    </row>
    <row r="4" spans="1:20" ht="57" customHeight="1">
      <c r="A4" s="19"/>
      <c r="B4" s="317"/>
      <c r="C4" s="86"/>
      <c r="D4" s="22" t="s">
        <v>57</v>
      </c>
      <c r="E4" s="148"/>
      <c r="F4" s="148"/>
      <c r="G4" s="346"/>
      <c r="H4" s="347"/>
      <c r="I4" s="150"/>
      <c r="J4" s="102" t="s">
        <v>117</v>
      </c>
      <c r="K4" s="103"/>
      <c r="L4" s="289">
        <v>1</v>
      </c>
      <c r="M4" s="289">
        <f t="shared" ref="M4:M7" si="0">IF(K4&gt;=L4,L4,K4)</f>
        <v>0</v>
      </c>
      <c r="N4" s="151"/>
      <c r="O4" s="16" t="s">
        <v>118</v>
      </c>
      <c r="P4" s="152" t="s">
        <v>119</v>
      </c>
      <c r="Q4" s="46"/>
      <c r="R4" s="303">
        <v>1</v>
      </c>
      <c r="S4" s="364">
        <f t="shared" ref="S4:S11" si="1">IF(Q4&gt;=R4,R4,Q4)</f>
        <v>0</v>
      </c>
      <c r="T4" s="85"/>
    </row>
    <row r="5" spans="1:20" ht="21" customHeight="1">
      <c r="A5" s="19"/>
      <c r="B5" s="317"/>
      <c r="C5" s="86"/>
      <c r="D5" s="22" t="s">
        <v>62</v>
      </c>
      <c r="E5" s="23" t="s">
        <v>120</v>
      </c>
      <c r="F5" s="23"/>
      <c r="G5" s="267">
        <v>1</v>
      </c>
      <c r="H5" s="267">
        <f>IF(F5&gt;=G5,G5,F5)</f>
        <v>0</v>
      </c>
      <c r="I5" s="153"/>
      <c r="J5" s="102" t="s">
        <v>121</v>
      </c>
      <c r="K5" s="103"/>
      <c r="L5" s="289">
        <v>1</v>
      </c>
      <c r="M5" s="289">
        <f t="shared" si="0"/>
        <v>0</v>
      </c>
      <c r="N5" s="151"/>
      <c r="O5" s="154"/>
      <c r="P5" s="155" t="s">
        <v>122</v>
      </c>
      <c r="Q5" s="156"/>
      <c r="R5" s="365">
        <v>1</v>
      </c>
      <c r="S5" s="366">
        <f t="shared" si="1"/>
        <v>0</v>
      </c>
      <c r="T5" s="85"/>
    </row>
    <row r="6" spans="1:20" ht="21" customHeight="1">
      <c r="A6" s="59"/>
      <c r="B6" s="318"/>
      <c r="C6" s="157"/>
      <c r="D6" s="88" t="s">
        <v>93</v>
      </c>
      <c r="E6" s="158" t="s">
        <v>123</v>
      </c>
      <c r="F6" s="158"/>
      <c r="G6" s="348">
        <v>1</v>
      </c>
      <c r="H6" s="348">
        <f>IF(F6&gt;=G6,G6,F6)</f>
        <v>0</v>
      </c>
      <c r="I6" s="159"/>
      <c r="J6" s="102" t="s">
        <v>124</v>
      </c>
      <c r="K6" s="103"/>
      <c r="L6" s="289">
        <v>1</v>
      </c>
      <c r="M6" s="289">
        <f t="shared" si="0"/>
        <v>0</v>
      </c>
      <c r="N6" s="151"/>
      <c r="O6" s="160"/>
      <c r="P6" s="161" t="s">
        <v>125</v>
      </c>
      <c r="Q6" s="162"/>
      <c r="R6" s="299">
        <v>1</v>
      </c>
      <c r="S6" s="300">
        <f t="shared" si="1"/>
        <v>0</v>
      </c>
      <c r="T6" s="163"/>
    </row>
    <row r="7" spans="1:20" ht="33.75" customHeight="1">
      <c r="A7" s="19" t="s">
        <v>126</v>
      </c>
      <c r="B7" s="317" t="s">
        <v>127</v>
      </c>
      <c r="C7" s="69" t="s">
        <v>40</v>
      </c>
      <c r="D7" s="69" t="s">
        <v>40</v>
      </c>
      <c r="E7" s="68" t="s">
        <v>128</v>
      </c>
      <c r="F7" s="68"/>
      <c r="G7" s="271">
        <v>1</v>
      </c>
      <c r="H7" s="271">
        <f>IF(F7&gt;=G7,G7,F7)</f>
        <v>0</v>
      </c>
      <c r="I7" s="33"/>
      <c r="J7" s="164" t="s">
        <v>129</v>
      </c>
      <c r="K7" s="106"/>
      <c r="L7" s="290">
        <v>2</v>
      </c>
      <c r="M7" s="290">
        <f t="shared" si="0"/>
        <v>0</v>
      </c>
      <c r="N7" s="107"/>
      <c r="O7" s="165" t="s">
        <v>130</v>
      </c>
      <c r="P7" s="166" t="s">
        <v>131</v>
      </c>
      <c r="Q7" s="167"/>
      <c r="R7" s="367">
        <v>1</v>
      </c>
      <c r="S7" s="368">
        <f t="shared" si="1"/>
        <v>0</v>
      </c>
      <c r="T7" s="85"/>
    </row>
    <row r="8" spans="1:20" ht="15.75">
      <c r="A8" s="9" t="s">
        <v>43</v>
      </c>
      <c r="B8" s="319" t="s">
        <v>44</v>
      </c>
      <c r="C8" s="168" t="s">
        <v>45</v>
      </c>
      <c r="D8" s="96" t="s">
        <v>62</v>
      </c>
      <c r="E8" s="12" t="s">
        <v>132</v>
      </c>
      <c r="F8" s="12"/>
      <c r="G8" s="266">
        <v>1</v>
      </c>
      <c r="H8" s="266">
        <f>IF(F8&gt;=G8,G8,F8)</f>
        <v>0</v>
      </c>
      <c r="I8" s="74"/>
      <c r="J8" s="169"/>
      <c r="K8" s="170"/>
      <c r="L8" s="358"/>
      <c r="M8" s="358"/>
      <c r="N8" s="171"/>
      <c r="O8" s="172"/>
      <c r="P8" s="173" t="s">
        <v>133</v>
      </c>
      <c r="Q8" s="174"/>
      <c r="R8" s="369">
        <v>1</v>
      </c>
      <c r="S8" s="370">
        <f t="shared" si="1"/>
        <v>0</v>
      </c>
      <c r="T8" s="85"/>
    </row>
    <row r="9" spans="1:20" ht="15.75">
      <c r="A9" s="19"/>
      <c r="B9" s="320"/>
      <c r="C9" s="68"/>
      <c r="D9" s="54" t="s">
        <v>72</v>
      </c>
      <c r="E9" s="23" t="s">
        <v>134</v>
      </c>
      <c r="F9" s="23"/>
      <c r="G9" s="267">
        <v>1</v>
      </c>
      <c r="H9" s="267">
        <f t="shared" ref="H9:H10" si="2">IF(F9&gt;=G9,G9,F9)</f>
        <v>0</v>
      </c>
      <c r="I9" s="81"/>
      <c r="J9" s="55"/>
      <c r="K9" s="56"/>
      <c r="L9" s="285"/>
      <c r="M9" s="285"/>
      <c r="N9" s="57"/>
      <c r="O9" s="175" t="s">
        <v>135</v>
      </c>
      <c r="P9" s="176" t="s">
        <v>136</v>
      </c>
      <c r="Q9" s="177"/>
      <c r="R9" s="371">
        <v>1</v>
      </c>
      <c r="S9" s="298">
        <f t="shared" si="1"/>
        <v>0</v>
      </c>
      <c r="T9" s="85"/>
    </row>
    <row r="10" spans="1:20" ht="15.75">
      <c r="A10" s="19"/>
      <c r="B10" s="320"/>
      <c r="C10" s="68"/>
      <c r="D10" s="54" t="s">
        <v>88</v>
      </c>
      <c r="E10" s="23" t="s">
        <v>137</v>
      </c>
      <c r="F10" s="23"/>
      <c r="G10" s="267">
        <v>1</v>
      </c>
      <c r="H10" s="267">
        <f t="shared" si="2"/>
        <v>0</v>
      </c>
      <c r="I10" s="81"/>
      <c r="J10" s="102" t="s">
        <v>138</v>
      </c>
      <c r="K10" s="103"/>
      <c r="L10" s="289">
        <v>1</v>
      </c>
      <c r="M10" s="289">
        <f t="shared" ref="M10:M21" si="3">IF(K10&gt;=L10,L10,K10)</f>
        <v>0</v>
      </c>
      <c r="N10" s="178"/>
      <c r="O10" s="179"/>
      <c r="P10" s="180" t="s">
        <v>139</v>
      </c>
      <c r="Q10" s="181"/>
      <c r="R10" s="372">
        <v>1</v>
      </c>
      <c r="S10" s="366">
        <f t="shared" si="1"/>
        <v>0</v>
      </c>
      <c r="T10" s="85"/>
    </row>
    <row r="11" spans="1:20" ht="34.5" customHeight="1">
      <c r="A11" s="19"/>
      <c r="B11" s="320"/>
      <c r="C11" s="68"/>
      <c r="D11" s="54" t="s">
        <v>140</v>
      </c>
      <c r="E11" s="23" t="s">
        <v>141</v>
      </c>
      <c r="F11" s="23"/>
      <c r="G11" s="267">
        <v>1</v>
      </c>
      <c r="H11" s="267">
        <f>IF(F11&gt;=G11,G11,F11)</f>
        <v>0</v>
      </c>
      <c r="I11" s="81"/>
      <c r="J11" s="65" t="s">
        <v>142</v>
      </c>
      <c r="K11" s="66"/>
      <c r="L11" s="286">
        <v>1</v>
      </c>
      <c r="M11" s="286">
        <f t="shared" si="3"/>
        <v>0</v>
      </c>
      <c r="N11" s="109"/>
      <c r="O11" s="182"/>
      <c r="P11" s="183" t="s">
        <v>143</v>
      </c>
      <c r="Q11" s="162"/>
      <c r="R11" s="373">
        <v>1</v>
      </c>
      <c r="S11" s="300">
        <f t="shared" si="1"/>
        <v>0</v>
      </c>
      <c r="T11" s="85"/>
    </row>
    <row r="12" spans="1:20" ht="18">
      <c r="A12" s="19"/>
      <c r="B12" s="320"/>
      <c r="C12" s="68"/>
      <c r="D12" s="54" t="s">
        <v>144</v>
      </c>
      <c r="E12" s="23" t="s">
        <v>145</v>
      </c>
      <c r="F12" s="23"/>
      <c r="G12" s="267">
        <v>1</v>
      </c>
      <c r="H12" s="267">
        <f>IF(F12&gt;=G12,G12,F12)</f>
        <v>0</v>
      </c>
      <c r="I12" s="81"/>
      <c r="J12" s="102" t="s">
        <v>146</v>
      </c>
      <c r="K12" s="103"/>
      <c r="L12" s="289">
        <v>1</v>
      </c>
      <c r="M12" s="289">
        <f t="shared" si="3"/>
        <v>0</v>
      </c>
      <c r="N12" s="178"/>
      <c r="O12" s="163"/>
      <c r="P12" s="184"/>
      <c r="Q12" s="185" t="s">
        <v>50</v>
      </c>
      <c r="R12" s="341">
        <v>9</v>
      </c>
      <c r="S12" s="342">
        <f>SUM(S3:S11)</f>
        <v>0</v>
      </c>
      <c r="T12" s="85"/>
    </row>
    <row r="13" spans="1:20" ht="15.75">
      <c r="A13" s="19"/>
      <c r="B13" s="320"/>
      <c r="C13" s="68"/>
      <c r="D13" s="54" t="s">
        <v>147</v>
      </c>
      <c r="E13" s="23" t="s">
        <v>148</v>
      </c>
      <c r="F13" s="23"/>
      <c r="G13" s="267">
        <v>1</v>
      </c>
      <c r="H13" s="267">
        <f t="shared" ref="H13:H14" si="4">IF(F13&gt;=G13,G13,F13)</f>
        <v>0</v>
      </c>
      <c r="I13" s="81"/>
      <c r="J13" s="102" t="s">
        <v>149</v>
      </c>
      <c r="K13" s="103"/>
      <c r="L13" s="289">
        <v>1</v>
      </c>
      <c r="M13" s="289">
        <f t="shared" si="3"/>
        <v>0</v>
      </c>
      <c r="N13" s="178"/>
      <c r="O13" s="163"/>
      <c r="P13" s="163"/>
      <c r="Q13" s="186"/>
      <c r="R13" s="187"/>
      <c r="S13" s="187"/>
      <c r="T13" s="85"/>
    </row>
    <row r="14" spans="1:20" ht="15.75">
      <c r="A14" s="19"/>
      <c r="B14" s="320"/>
      <c r="C14" s="68"/>
      <c r="D14" s="54" t="s">
        <v>150</v>
      </c>
      <c r="E14" s="23" t="s">
        <v>151</v>
      </c>
      <c r="F14" s="23"/>
      <c r="G14" s="267">
        <v>2</v>
      </c>
      <c r="H14" s="267">
        <f t="shared" si="4"/>
        <v>0</v>
      </c>
      <c r="I14" s="81"/>
      <c r="J14" s="102" t="s">
        <v>152</v>
      </c>
      <c r="K14" s="103"/>
      <c r="L14" s="289">
        <v>1</v>
      </c>
      <c r="M14" s="289">
        <f t="shared" si="3"/>
        <v>0</v>
      </c>
      <c r="N14" s="104"/>
      <c r="O14" s="163"/>
      <c r="P14" s="163"/>
      <c r="Q14" s="163"/>
      <c r="R14" s="163"/>
      <c r="S14" s="163"/>
      <c r="T14" s="85"/>
    </row>
    <row r="15" spans="1:20" ht="15.75">
      <c r="A15" s="19"/>
      <c r="B15" s="320"/>
      <c r="C15" s="68"/>
      <c r="D15" s="54"/>
      <c r="E15" s="188"/>
      <c r="F15" s="188"/>
      <c r="G15" s="349"/>
      <c r="H15" s="349"/>
      <c r="I15" s="150"/>
      <c r="J15" s="102" t="s">
        <v>153</v>
      </c>
      <c r="K15" s="103"/>
      <c r="L15" s="289">
        <v>1</v>
      </c>
      <c r="M15" s="289">
        <f t="shared" si="3"/>
        <v>0</v>
      </c>
      <c r="N15" s="104"/>
      <c r="O15" s="163"/>
      <c r="P15" s="163"/>
      <c r="Q15" s="163"/>
      <c r="R15" s="163"/>
      <c r="S15" s="163"/>
      <c r="T15" s="85"/>
    </row>
    <row r="16" spans="1:20" ht="15.75">
      <c r="A16" s="19"/>
      <c r="B16" s="320"/>
      <c r="C16" s="68"/>
      <c r="D16" s="54"/>
      <c r="E16" s="188"/>
      <c r="F16" s="188"/>
      <c r="G16" s="349"/>
      <c r="H16" s="349"/>
      <c r="I16" s="150"/>
      <c r="J16" s="102" t="s">
        <v>154</v>
      </c>
      <c r="K16" s="103"/>
      <c r="L16" s="289">
        <v>1</v>
      </c>
      <c r="M16" s="289">
        <f t="shared" si="3"/>
        <v>0</v>
      </c>
      <c r="N16" s="104"/>
      <c r="O16" s="163"/>
      <c r="P16" s="163"/>
      <c r="Q16" s="163"/>
      <c r="R16" s="163"/>
      <c r="S16" s="163"/>
      <c r="T16" s="85"/>
    </row>
    <row r="17" spans="1:20" ht="15.75">
      <c r="A17" s="19"/>
      <c r="B17" s="320"/>
      <c r="C17" s="68"/>
      <c r="D17" s="54"/>
      <c r="E17" s="188"/>
      <c r="F17" s="188"/>
      <c r="G17" s="349"/>
      <c r="H17" s="349"/>
      <c r="I17" s="150"/>
      <c r="J17" s="102" t="s">
        <v>155</v>
      </c>
      <c r="K17" s="103"/>
      <c r="L17" s="289">
        <v>1</v>
      </c>
      <c r="M17" s="289">
        <f t="shared" si="3"/>
        <v>0</v>
      </c>
      <c r="N17" s="104"/>
      <c r="O17" s="163"/>
      <c r="P17" s="163"/>
      <c r="Q17" s="163"/>
      <c r="R17" s="163"/>
      <c r="S17" s="163"/>
      <c r="T17" s="85"/>
    </row>
    <row r="18" spans="1:20" ht="15.75">
      <c r="A18" s="19"/>
      <c r="B18" s="320"/>
      <c r="C18" s="68"/>
      <c r="D18" s="54"/>
      <c r="E18" s="188"/>
      <c r="F18" s="188"/>
      <c r="G18" s="349"/>
      <c r="H18" s="349"/>
      <c r="I18" s="150"/>
      <c r="J18" s="102" t="s">
        <v>156</v>
      </c>
      <c r="K18" s="103"/>
      <c r="L18" s="289">
        <v>1</v>
      </c>
      <c r="M18" s="289">
        <f t="shared" si="3"/>
        <v>0</v>
      </c>
      <c r="N18" s="178"/>
      <c r="O18" s="163"/>
      <c r="P18" s="163"/>
      <c r="Q18" s="163"/>
      <c r="R18" s="163"/>
      <c r="S18" s="163"/>
      <c r="T18" s="85"/>
    </row>
    <row r="19" spans="1:20" ht="15.75">
      <c r="A19" s="19"/>
      <c r="B19" s="320"/>
      <c r="C19" s="68"/>
      <c r="D19" s="54"/>
      <c r="E19" s="188"/>
      <c r="F19" s="188"/>
      <c r="G19" s="349"/>
      <c r="H19" s="349"/>
      <c r="I19" s="150"/>
      <c r="J19" s="102" t="s">
        <v>157</v>
      </c>
      <c r="K19" s="103"/>
      <c r="L19" s="289">
        <v>1</v>
      </c>
      <c r="M19" s="289">
        <f t="shared" si="3"/>
        <v>0</v>
      </c>
      <c r="N19" s="178"/>
      <c r="O19" s="163"/>
      <c r="P19" s="163"/>
      <c r="Q19" s="163"/>
      <c r="R19" s="163"/>
      <c r="S19" s="163"/>
      <c r="T19" s="85"/>
    </row>
    <row r="20" spans="1:20" ht="29.25" customHeight="1">
      <c r="A20" s="59"/>
      <c r="B20" s="321"/>
      <c r="C20" s="158"/>
      <c r="D20" s="62"/>
      <c r="E20" s="63"/>
      <c r="F20" s="63"/>
      <c r="G20" s="270"/>
      <c r="H20" s="270"/>
      <c r="I20" s="64"/>
      <c r="J20" s="189" t="s">
        <v>158</v>
      </c>
      <c r="K20" s="106"/>
      <c r="L20" s="290">
        <v>2</v>
      </c>
      <c r="M20" s="290">
        <f t="shared" si="3"/>
        <v>0</v>
      </c>
      <c r="N20" s="107"/>
      <c r="O20" s="163"/>
      <c r="P20" s="163"/>
      <c r="Q20" s="163"/>
      <c r="R20" s="163"/>
      <c r="S20" s="163"/>
      <c r="T20" s="85"/>
    </row>
    <row r="21" spans="1:20">
      <c r="A21" s="9" t="s">
        <v>55</v>
      </c>
      <c r="B21" s="319" t="s">
        <v>56</v>
      </c>
      <c r="C21" s="40">
        <v>5</v>
      </c>
      <c r="D21" s="96" t="s">
        <v>14</v>
      </c>
      <c r="E21" s="12" t="s">
        <v>159</v>
      </c>
      <c r="F21" s="12"/>
      <c r="G21" s="266">
        <v>1</v>
      </c>
      <c r="H21" s="266">
        <f>IF(F21&gt;=G21,G21,F21)</f>
        <v>0</v>
      </c>
      <c r="I21" s="74"/>
      <c r="J21" s="190" t="s">
        <v>160</v>
      </c>
      <c r="K21" s="15"/>
      <c r="L21" s="280">
        <v>1</v>
      </c>
      <c r="M21" s="280">
        <f t="shared" si="3"/>
        <v>0</v>
      </c>
      <c r="N21" s="99"/>
      <c r="O21" s="163"/>
      <c r="P21" s="163"/>
      <c r="Q21" s="163"/>
      <c r="R21" s="163"/>
      <c r="S21" s="163"/>
      <c r="T21" s="85"/>
    </row>
    <row r="22" spans="1:20" ht="15.75">
      <c r="A22" s="19"/>
      <c r="B22" s="320"/>
      <c r="C22" s="68"/>
      <c r="D22" s="54" t="s">
        <v>25</v>
      </c>
      <c r="E22" s="23" t="s">
        <v>161</v>
      </c>
      <c r="F22" s="23"/>
      <c r="G22" s="267">
        <v>1</v>
      </c>
      <c r="H22" s="267">
        <f>IF(F22&gt;=G22,G22,F22)</f>
        <v>0</v>
      </c>
      <c r="I22" s="81"/>
      <c r="J22" s="55"/>
      <c r="K22" s="56"/>
      <c r="L22" s="285"/>
      <c r="M22" s="285"/>
      <c r="N22" s="57"/>
      <c r="O22" s="163"/>
      <c r="P22" s="163"/>
      <c r="Q22" s="163"/>
      <c r="R22" s="163"/>
      <c r="S22" s="163"/>
      <c r="T22" s="85"/>
    </row>
    <row r="23" spans="1:20">
      <c r="A23" s="191"/>
      <c r="B23" s="322"/>
      <c r="C23" s="192"/>
      <c r="D23" s="193" t="s">
        <v>40</v>
      </c>
      <c r="E23" s="188"/>
      <c r="F23" s="188"/>
      <c r="G23" s="349"/>
      <c r="H23" s="349"/>
      <c r="I23" s="150"/>
      <c r="J23" s="194" t="s">
        <v>162</v>
      </c>
      <c r="K23" s="195"/>
      <c r="L23" s="359">
        <v>1</v>
      </c>
      <c r="M23" s="359">
        <f t="shared" ref="M23:M25" si="5">IF(K23&gt;=L23,L23,K23)</f>
        <v>0</v>
      </c>
      <c r="N23" s="196"/>
      <c r="O23" s="163"/>
      <c r="P23" s="163"/>
      <c r="Q23" s="163"/>
      <c r="R23" s="163"/>
      <c r="S23" s="163"/>
      <c r="T23" s="85"/>
    </row>
    <row r="24" spans="1:20" ht="15.75">
      <c r="A24" s="19"/>
      <c r="B24" s="320"/>
      <c r="C24" s="68"/>
      <c r="D24" s="54" t="s">
        <v>62</v>
      </c>
      <c r="E24" s="188"/>
      <c r="F24" s="188"/>
      <c r="G24" s="349"/>
      <c r="H24" s="349"/>
      <c r="I24" s="150"/>
      <c r="J24" s="102" t="s">
        <v>163</v>
      </c>
      <c r="K24" s="103"/>
      <c r="L24" s="289">
        <v>1</v>
      </c>
      <c r="M24" s="289">
        <f t="shared" si="5"/>
        <v>0</v>
      </c>
      <c r="N24" s="104"/>
      <c r="O24" s="163"/>
      <c r="P24" s="163"/>
      <c r="Q24" s="163"/>
      <c r="R24" s="163"/>
      <c r="S24" s="163"/>
      <c r="T24" s="85"/>
    </row>
    <row r="25" spans="1:20" ht="15.75">
      <c r="A25" s="59"/>
      <c r="B25" s="321"/>
      <c r="C25" s="158"/>
      <c r="D25" s="62" t="s">
        <v>77</v>
      </c>
      <c r="E25" s="63"/>
      <c r="F25" s="63"/>
      <c r="G25" s="270"/>
      <c r="H25" s="270"/>
      <c r="I25" s="64"/>
      <c r="J25" s="105" t="s">
        <v>164</v>
      </c>
      <c r="K25" s="106"/>
      <c r="L25" s="290">
        <v>1</v>
      </c>
      <c r="M25" s="290">
        <f t="shared" si="5"/>
        <v>0</v>
      </c>
      <c r="N25" s="107"/>
      <c r="O25" s="163"/>
      <c r="P25" s="163"/>
      <c r="Q25" s="163"/>
      <c r="R25" s="163"/>
      <c r="S25" s="163"/>
      <c r="T25" s="85"/>
    </row>
    <row r="26" spans="1:20">
      <c r="A26" s="19" t="s">
        <v>60</v>
      </c>
      <c r="B26" s="320" t="s">
        <v>61</v>
      </c>
      <c r="C26" s="69" t="s">
        <v>62</v>
      </c>
      <c r="D26" s="197" t="s">
        <v>62</v>
      </c>
      <c r="E26" s="198" t="s">
        <v>165</v>
      </c>
      <c r="F26" s="198"/>
      <c r="G26" s="350">
        <v>1</v>
      </c>
      <c r="H26" s="350">
        <f>IF(F26&gt;=G26,G26,F26)</f>
        <v>0</v>
      </c>
      <c r="I26" s="199"/>
      <c r="J26" s="169"/>
      <c r="K26" s="170"/>
      <c r="L26" s="358"/>
      <c r="M26" s="358"/>
      <c r="N26" s="171"/>
      <c r="O26" s="163"/>
      <c r="P26" s="163"/>
      <c r="Q26" s="163"/>
      <c r="R26" s="163"/>
      <c r="S26" s="163"/>
      <c r="T26" s="85"/>
    </row>
    <row r="27" spans="1:20" ht="15.75">
      <c r="A27" s="19"/>
      <c r="B27" s="320"/>
      <c r="C27" s="69"/>
      <c r="D27" s="48" t="s">
        <v>72</v>
      </c>
      <c r="E27" s="32" t="s">
        <v>166</v>
      </c>
      <c r="F27" s="32"/>
      <c r="G27" s="268">
        <v>2</v>
      </c>
      <c r="H27" s="268">
        <f t="shared" ref="H27:H30" si="6">IF(F27&gt;=G27,G27,F27)</f>
        <v>0</v>
      </c>
      <c r="I27" s="101"/>
      <c r="J27" s="91"/>
      <c r="K27" s="92"/>
      <c r="L27" s="288"/>
      <c r="M27" s="288"/>
      <c r="N27" s="93"/>
      <c r="O27" s="163"/>
      <c r="P27" s="163"/>
      <c r="Q27" s="163"/>
      <c r="R27" s="163"/>
      <c r="S27" s="163"/>
      <c r="T27" s="85"/>
    </row>
    <row r="28" spans="1:20">
      <c r="A28" s="200" t="s">
        <v>81</v>
      </c>
      <c r="B28" s="323" t="s">
        <v>82</v>
      </c>
      <c r="C28" s="201" t="s">
        <v>83</v>
      </c>
      <c r="D28" s="201" t="s">
        <v>40</v>
      </c>
      <c r="E28" s="202" t="s">
        <v>167</v>
      </c>
      <c r="F28" s="202"/>
      <c r="G28" s="351">
        <v>1</v>
      </c>
      <c r="H28" s="351">
        <f t="shared" si="6"/>
        <v>0</v>
      </c>
      <c r="I28" s="129"/>
      <c r="J28" s="113" t="s">
        <v>168</v>
      </c>
      <c r="K28" s="114"/>
      <c r="L28" s="291">
        <v>1</v>
      </c>
      <c r="M28" s="291">
        <f t="shared" ref="M28:M29" si="7">IF(K28&gt;=L28,L28,K28)</f>
        <v>0</v>
      </c>
      <c r="N28" s="203"/>
      <c r="O28" s="163"/>
      <c r="P28" s="163"/>
      <c r="Q28" s="163"/>
      <c r="R28" s="163"/>
      <c r="S28" s="163"/>
      <c r="T28" s="85"/>
    </row>
    <row r="29" spans="1:20">
      <c r="A29" s="204" t="s">
        <v>86</v>
      </c>
      <c r="B29" s="320" t="s">
        <v>87</v>
      </c>
      <c r="C29" s="69" t="s">
        <v>88</v>
      </c>
      <c r="D29" s="197" t="s">
        <v>14</v>
      </c>
      <c r="E29" s="198" t="s">
        <v>169</v>
      </c>
      <c r="F29" s="198"/>
      <c r="G29" s="350">
        <v>1</v>
      </c>
      <c r="H29" s="350">
        <f t="shared" si="6"/>
        <v>0</v>
      </c>
      <c r="I29" s="199"/>
      <c r="J29" s="14" t="s">
        <v>170</v>
      </c>
      <c r="K29" s="15"/>
      <c r="L29" s="280">
        <v>1</v>
      </c>
      <c r="M29" s="280">
        <f t="shared" si="7"/>
        <v>0</v>
      </c>
      <c r="N29" s="205"/>
      <c r="O29" s="163"/>
      <c r="P29" s="163"/>
      <c r="Q29" s="163"/>
      <c r="R29" s="163"/>
      <c r="S29" s="163"/>
      <c r="T29" s="85"/>
    </row>
    <row r="30" spans="1:20">
      <c r="A30" s="206"/>
      <c r="B30" s="324"/>
      <c r="C30" s="208"/>
      <c r="D30" s="54" t="s">
        <v>25</v>
      </c>
      <c r="E30" s="23" t="s">
        <v>171</v>
      </c>
      <c r="F30" s="23"/>
      <c r="G30" s="267">
        <v>1</v>
      </c>
      <c r="H30" s="267">
        <f t="shared" si="6"/>
        <v>0</v>
      </c>
      <c r="I30" s="81"/>
      <c r="J30" s="55"/>
      <c r="K30" s="56"/>
      <c r="L30" s="285"/>
      <c r="M30" s="285"/>
      <c r="N30" s="57"/>
      <c r="O30" s="163"/>
      <c r="P30" s="163"/>
      <c r="Q30" s="163"/>
      <c r="R30" s="163"/>
      <c r="S30" s="163"/>
      <c r="T30" s="85"/>
    </row>
    <row r="31" spans="1:20" ht="15.75">
      <c r="A31" s="204"/>
      <c r="B31" s="320"/>
      <c r="C31" s="69"/>
      <c r="D31" s="48" t="s">
        <v>40</v>
      </c>
      <c r="E31" s="148"/>
      <c r="F31" s="148"/>
      <c r="G31" s="346"/>
      <c r="H31" s="346"/>
      <c r="I31" s="149"/>
      <c r="J31" s="105" t="s">
        <v>172</v>
      </c>
      <c r="K31" s="106"/>
      <c r="L31" s="290">
        <v>1</v>
      </c>
      <c r="M31" s="290">
        <f>IF(K31&gt;=L31,L31,K31)</f>
        <v>0</v>
      </c>
      <c r="N31" s="209"/>
      <c r="O31" s="163"/>
      <c r="P31" s="163"/>
      <c r="Q31" s="163"/>
      <c r="R31" s="163"/>
      <c r="S31" s="163"/>
      <c r="T31" s="85"/>
    </row>
    <row r="32" spans="1:20">
      <c r="A32" s="210" t="s">
        <v>91</v>
      </c>
      <c r="B32" s="319" t="s">
        <v>92</v>
      </c>
      <c r="C32" s="168" t="s">
        <v>93</v>
      </c>
      <c r="D32" s="96" t="s">
        <v>14</v>
      </c>
      <c r="E32" s="12" t="s">
        <v>173</v>
      </c>
      <c r="F32" s="12"/>
      <c r="G32" s="266">
        <v>2</v>
      </c>
      <c r="H32" s="266">
        <f>IF(F32&gt;=G32,G32,F32)</f>
        <v>0</v>
      </c>
      <c r="I32" s="74"/>
      <c r="J32" s="75"/>
      <c r="K32" s="76"/>
      <c r="L32" s="274"/>
      <c r="M32" s="274"/>
      <c r="N32" s="77"/>
      <c r="O32" s="163"/>
      <c r="P32" s="163"/>
      <c r="Q32" s="163"/>
      <c r="R32" s="163"/>
      <c r="S32" s="163"/>
      <c r="T32" s="85"/>
    </row>
    <row r="33" spans="1:20" ht="15.75">
      <c r="A33" s="211"/>
      <c r="B33" s="321"/>
      <c r="C33" s="212"/>
      <c r="D33" s="62" t="s">
        <v>25</v>
      </c>
      <c r="E33" s="89" t="s">
        <v>174</v>
      </c>
      <c r="F33" s="89"/>
      <c r="G33" s="272">
        <v>1</v>
      </c>
      <c r="H33" s="272">
        <f t="shared" ref="H33:H36" si="8">IF(F33&gt;=G33,G33,F33)</f>
        <v>0</v>
      </c>
      <c r="I33" s="90"/>
      <c r="J33" s="91"/>
      <c r="K33" s="92"/>
      <c r="L33" s="288"/>
      <c r="M33" s="288"/>
      <c r="N33" s="93"/>
      <c r="O33" s="163"/>
      <c r="P33" s="163"/>
      <c r="Q33" s="163"/>
      <c r="R33" s="163"/>
      <c r="S33" s="163"/>
      <c r="T33" s="85"/>
    </row>
    <row r="34" spans="1:20">
      <c r="A34" s="204" t="s">
        <v>175</v>
      </c>
      <c r="B34" s="317" t="s">
        <v>176</v>
      </c>
      <c r="C34" s="69" t="s">
        <v>140</v>
      </c>
      <c r="D34" s="69" t="s">
        <v>14</v>
      </c>
      <c r="E34" s="68" t="s">
        <v>177</v>
      </c>
      <c r="F34" s="68"/>
      <c r="G34" s="271">
        <v>1</v>
      </c>
      <c r="H34" s="271">
        <f t="shared" si="8"/>
        <v>0</v>
      </c>
      <c r="I34" s="213"/>
      <c r="J34" s="71"/>
      <c r="K34" s="72"/>
      <c r="L34" s="287"/>
      <c r="M34" s="287"/>
      <c r="N34" s="73"/>
      <c r="O34" s="163"/>
      <c r="P34" s="163"/>
      <c r="Q34" s="163"/>
      <c r="R34" s="163"/>
      <c r="S34" s="163"/>
      <c r="T34" s="85"/>
    </row>
    <row r="35" spans="1:20">
      <c r="A35" s="9" t="s">
        <v>178</v>
      </c>
      <c r="B35" s="319" t="s">
        <v>179</v>
      </c>
      <c r="C35" s="168" t="s">
        <v>180</v>
      </c>
      <c r="D35" s="96" t="s">
        <v>14</v>
      </c>
      <c r="E35" s="12" t="s">
        <v>181</v>
      </c>
      <c r="F35" s="12"/>
      <c r="G35" s="266">
        <v>1</v>
      </c>
      <c r="H35" s="266">
        <f t="shared" si="8"/>
        <v>0</v>
      </c>
      <c r="I35" s="74"/>
      <c r="J35" s="14" t="s">
        <v>182</v>
      </c>
      <c r="K35" s="15"/>
      <c r="L35" s="280">
        <v>1</v>
      </c>
      <c r="M35" s="280">
        <f t="shared" ref="M35:M41" si="9">IF(K35&gt;=L35,L35,K35)</f>
        <v>0</v>
      </c>
      <c r="N35" s="99"/>
      <c r="O35" s="163"/>
      <c r="P35" s="163"/>
      <c r="Q35" s="163"/>
      <c r="R35" s="163"/>
      <c r="S35" s="163"/>
      <c r="T35" s="85"/>
    </row>
    <row r="36" spans="1:20" ht="15.75">
      <c r="A36" s="59"/>
      <c r="B36" s="321"/>
      <c r="C36" s="212"/>
      <c r="D36" s="62" t="s">
        <v>25</v>
      </c>
      <c r="E36" s="89" t="s">
        <v>183</v>
      </c>
      <c r="F36" s="89"/>
      <c r="G36" s="272">
        <v>1</v>
      </c>
      <c r="H36" s="272">
        <f t="shared" si="8"/>
        <v>0</v>
      </c>
      <c r="I36" s="90"/>
      <c r="J36" s="105" t="s">
        <v>184</v>
      </c>
      <c r="K36" s="106"/>
      <c r="L36" s="290">
        <v>1</v>
      </c>
      <c r="M36" s="290">
        <f t="shared" si="9"/>
        <v>0</v>
      </c>
      <c r="N36" s="107"/>
      <c r="O36" s="163"/>
      <c r="P36" s="163"/>
      <c r="Q36" s="163"/>
      <c r="R36" s="163"/>
      <c r="S36" s="163"/>
      <c r="T36" s="85"/>
    </row>
    <row r="37" spans="1:20">
      <c r="A37" s="9" t="s">
        <v>95</v>
      </c>
      <c r="B37" s="316" t="s">
        <v>96</v>
      </c>
      <c r="C37" s="214" t="s">
        <v>97</v>
      </c>
      <c r="D37" s="11" t="s">
        <v>14</v>
      </c>
      <c r="E37" s="116"/>
      <c r="F37" s="116"/>
      <c r="G37" s="276"/>
      <c r="H37" s="276"/>
      <c r="I37" s="117"/>
      <c r="J37" s="215" t="s">
        <v>185</v>
      </c>
      <c r="K37" s="15"/>
      <c r="L37" s="280">
        <v>1</v>
      </c>
      <c r="M37" s="280">
        <f t="shared" si="9"/>
        <v>0</v>
      </c>
      <c r="N37" s="99"/>
      <c r="O37" s="163"/>
      <c r="P37" s="163"/>
      <c r="Q37" s="163"/>
      <c r="R37" s="163"/>
      <c r="S37" s="163"/>
      <c r="T37" s="85"/>
    </row>
    <row r="38" spans="1:20" ht="15.75">
      <c r="A38" s="19"/>
      <c r="B38" s="317"/>
      <c r="C38" s="216"/>
      <c r="D38" s="22" t="s">
        <v>25</v>
      </c>
      <c r="E38" s="188"/>
      <c r="F38" s="188"/>
      <c r="G38" s="349"/>
      <c r="H38" s="349"/>
      <c r="I38" s="150"/>
      <c r="J38" s="217" t="s">
        <v>186</v>
      </c>
      <c r="K38" s="103"/>
      <c r="L38" s="289">
        <v>1</v>
      </c>
      <c r="M38" s="289">
        <f t="shared" si="9"/>
        <v>0</v>
      </c>
      <c r="N38" s="104"/>
      <c r="O38" s="163"/>
      <c r="P38" s="163"/>
      <c r="Q38" s="163"/>
      <c r="R38" s="163"/>
      <c r="S38" s="163"/>
      <c r="T38" s="85"/>
    </row>
    <row r="39" spans="1:20" ht="15.75">
      <c r="A39" s="19"/>
      <c r="B39" s="317"/>
      <c r="C39" s="216"/>
      <c r="D39" s="22" t="s">
        <v>40</v>
      </c>
      <c r="E39" s="23" t="s">
        <v>187</v>
      </c>
      <c r="F39" s="23"/>
      <c r="G39" s="267">
        <v>1</v>
      </c>
      <c r="H39" s="267">
        <f>IF(F39&gt;=G39,G39,F39)</f>
        <v>0</v>
      </c>
      <c r="I39" s="81"/>
      <c r="J39" s="102" t="s">
        <v>188</v>
      </c>
      <c r="K39" s="103"/>
      <c r="L39" s="289">
        <v>1</v>
      </c>
      <c r="M39" s="289">
        <f t="shared" si="9"/>
        <v>0</v>
      </c>
      <c r="N39" s="104"/>
      <c r="O39" s="163"/>
      <c r="P39" s="163"/>
      <c r="Q39" s="163"/>
      <c r="R39" s="163"/>
      <c r="S39" s="163"/>
      <c r="T39" s="85"/>
    </row>
    <row r="40" spans="1:20" ht="15.75">
      <c r="A40" s="19"/>
      <c r="B40" s="317"/>
      <c r="C40" s="216"/>
      <c r="D40" s="22" t="s">
        <v>45</v>
      </c>
      <c r="E40" s="23" t="s">
        <v>189</v>
      </c>
      <c r="F40" s="23"/>
      <c r="G40" s="267">
        <v>1</v>
      </c>
      <c r="H40" s="267">
        <f>IF(F40&gt;=G40,G40,F40)</f>
        <v>0</v>
      </c>
      <c r="I40" s="81"/>
      <c r="J40" s="102" t="s">
        <v>190</v>
      </c>
      <c r="K40" s="103"/>
      <c r="L40" s="289">
        <v>1</v>
      </c>
      <c r="M40" s="289">
        <f t="shared" si="9"/>
        <v>0</v>
      </c>
      <c r="N40" s="104"/>
      <c r="O40" s="163"/>
      <c r="P40" s="163"/>
      <c r="Q40" s="163"/>
      <c r="R40" s="163"/>
      <c r="S40" s="163"/>
      <c r="T40" s="85"/>
    </row>
    <row r="41" spans="1:20" ht="15.75">
      <c r="A41" s="59"/>
      <c r="B41" s="318"/>
      <c r="C41" s="218"/>
      <c r="D41" s="88" t="s">
        <v>57</v>
      </c>
      <c r="E41" s="63"/>
      <c r="F41" s="63"/>
      <c r="G41" s="270"/>
      <c r="H41" s="270"/>
      <c r="I41" s="64"/>
      <c r="J41" s="105" t="s">
        <v>191</v>
      </c>
      <c r="K41" s="106"/>
      <c r="L41" s="290">
        <v>1</v>
      </c>
      <c r="M41" s="290">
        <f t="shared" si="9"/>
        <v>0</v>
      </c>
      <c r="N41" s="107"/>
      <c r="O41" s="163"/>
      <c r="P41" s="163"/>
      <c r="Q41" s="163"/>
      <c r="R41" s="163"/>
      <c r="S41" s="163"/>
      <c r="T41" s="85"/>
    </row>
    <row r="42" spans="1:20">
      <c r="A42" s="9" t="s">
        <v>100</v>
      </c>
      <c r="B42" s="316" t="s">
        <v>101</v>
      </c>
      <c r="C42" s="39" t="s">
        <v>102</v>
      </c>
      <c r="D42" s="96" t="s">
        <v>14</v>
      </c>
      <c r="E42" s="12" t="s">
        <v>192</v>
      </c>
      <c r="F42" s="12"/>
      <c r="G42" s="266">
        <v>1</v>
      </c>
      <c r="H42" s="352">
        <f>IF(F42&gt;=G42,G42,F42)</f>
        <v>0</v>
      </c>
      <c r="I42" s="74"/>
      <c r="J42" s="75"/>
      <c r="K42" s="76"/>
      <c r="L42" s="274"/>
      <c r="M42" s="274"/>
      <c r="N42" s="77"/>
      <c r="O42" s="163"/>
      <c r="P42" s="163"/>
      <c r="Q42" s="163"/>
      <c r="R42" s="163"/>
      <c r="S42" s="163"/>
      <c r="T42" s="85"/>
    </row>
    <row r="43" spans="1:20" ht="15.75">
      <c r="A43" s="19"/>
      <c r="B43" s="317"/>
      <c r="C43" s="219"/>
      <c r="D43" s="54" t="s">
        <v>25</v>
      </c>
      <c r="E43" s="23" t="s">
        <v>193</v>
      </c>
      <c r="F43" s="23"/>
      <c r="G43" s="267">
        <v>1</v>
      </c>
      <c r="H43" s="353">
        <f>IF(F43&gt;=G43,G43,F43)</f>
        <v>0</v>
      </c>
      <c r="I43" s="81" t="s">
        <v>194</v>
      </c>
      <c r="J43" s="55"/>
      <c r="K43" s="56"/>
      <c r="L43" s="285"/>
      <c r="M43" s="285"/>
      <c r="N43" s="57"/>
      <c r="O43" s="163"/>
      <c r="P43" s="163"/>
      <c r="Q43" s="163"/>
      <c r="R43" s="163"/>
      <c r="S43" s="163"/>
      <c r="T43" s="85"/>
    </row>
    <row r="44" spans="1:20" ht="15.75">
      <c r="A44" s="59"/>
      <c r="B44" s="318"/>
      <c r="C44" s="220"/>
      <c r="D44" s="62" t="s">
        <v>40</v>
      </c>
      <c r="E44" s="63"/>
      <c r="F44" s="63"/>
      <c r="G44" s="270"/>
      <c r="H44" s="270"/>
      <c r="I44" s="64"/>
      <c r="J44" s="105" t="s">
        <v>195</v>
      </c>
      <c r="K44" s="106"/>
      <c r="L44" s="290">
        <v>1</v>
      </c>
      <c r="M44" s="290">
        <f>IF(K44&gt;=L44,L44,K44)</f>
        <v>0</v>
      </c>
      <c r="N44" s="107"/>
      <c r="O44" s="163"/>
      <c r="P44" s="163"/>
      <c r="Q44" s="163"/>
      <c r="R44" s="163"/>
      <c r="S44" s="163"/>
      <c r="T44" s="85"/>
    </row>
    <row r="45" spans="1:20">
      <c r="A45" s="382" t="s">
        <v>196</v>
      </c>
      <c r="B45" s="316" t="s">
        <v>197</v>
      </c>
      <c r="C45" s="39" t="s">
        <v>198</v>
      </c>
      <c r="D45" s="96" t="s">
        <v>57</v>
      </c>
      <c r="E45" s="374" t="s">
        <v>199</v>
      </c>
      <c r="F45" s="12"/>
      <c r="G45" s="266">
        <v>1</v>
      </c>
      <c r="H45" s="269">
        <f>IF(F45&gt;=G45,G45,F45)</f>
        <v>0</v>
      </c>
      <c r="I45" s="74"/>
      <c r="J45" s="75"/>
      <c r="K45" s="76"/>
      <c r="L45" s="274"/>
      <c r="M45" s="274"/>
      <c r="N45" s="77"/>
      <c r="O45" s="163"/>
      <c r="P45" s="163"/>
      <c r="Q45" s="163"/>
      <c r="R45" s="163"/>
      <c r="S45" s="163"/>
      <c r="T45" s="85"/>
    </row>
    <row r="46" spans="1:20" ht="15.75">
      <c r="A46" s="383"/>
      <c r="B46" s="317"/>
      <c r="C46" s="47"/>
      <c r="D46" s="54" t="s">
        <v>62</v>
      </c>
      <c r="E46" s="23" t="s">
        <v>200</v>
      </c>
      <c r="F46" s="23"/>
      <c r="G46" s="267">
        <v>1</v>
      </c>
      <c r="H46" s="267">
        <f>IF(F46&gt;=G46,G46,F46)</f>
        <v>0</v>
      </c>
      <c r="I46" s="81"/>
      <c r="J46" s="102" t="s">
        <v>201</v>
      </c>
      <c r="K46" s="103"/>
      <c r="L46" s="289">
        <v>1</v>
      </c>
      <c r="M46" s="289">
        <f t="shared" ref="M46:M68" si="10">IF(K46&gt;=L46,L46,K46)</f>
        <v>0</v>
      </c>
      <c r="N46" s="104"/>
      <c r="O46" s="221"/>
      <c r="P46" s="163"/>
      <c r="Q46" s="163"/>
      <c r="R46" s="163"/>
      <c r="S46" s="163"/>
      <c r="T46" s="85"/>
    </row>
    <row r="47" spans="1:20" ht="15.75">
      <c r="A47" s="59"/>
      <c r="B47" s="318"/>
      <c r="C47" s="61"/>
      <c r="D47" s="62" t="s">
        <v>72</v>
      </c>
      <c r="E47" s="63"/>
      <c r="F47" s="63"/>
      <c r="G47" s="270"/>
      <c r="H47" s="270"/>
      <c r="I47" s="64"/>
      <c r="J47" s="105" t="s">
        <v>202</v>
      </c>
      <c r="K47" s="106"/>
      <c r="L47" s="290">
        <v>1</v>
      </c>
      <c r="M47" s="290">
        <f t="shared" si="10"/>
        <v>0</v>
      </c>
      <c r="N47" s="107"/>
      <c r="O47" s="222"/>
      <c r="P47" s="221"/>
      <c r="Q47" s="221"/>
      <c r="R47" s="221"/>
      <c r="S47" s="221"/>
      <c r="T47" s="85"/>
    </row>
    <row r="48" spans="1:20">
      <c r="A48" s="200" t="s">
        <v>203</v>
      </c>
      <c r="B48" s="323" t="s">
        <v>203</v>
      </c>
      <c r="C48" s="201" t="s">
        <v>204</v>
      </c>
      <c r="D48" s="201" t="s">
        <v>14</v>
      </c>
      <c r="E48" s="202" t="s">
        <v>205</v>
      </c>
      <c r="F48" s="202"/>
      <c r="G48" s="351">
        <v>1</v>
      </c>
      <c r="H48" s="351">
        <f>IF(F48&gt;=G48,G48,F48)</f>
        <v>0</v>
      </c>
      <c r="I48" s="223"/>
      <c r="J48" s="113" t="s">
        <v>206</v>
      </c>
      <c r="K48" s="114"/>
      <c r="L48" s="291">
        <v>1</v>
      </c>
      <c r="M48" s="291">
        <f t="shared" si="10"/>
        <v>0</v>
      </c>
      <c r="N48" s="224"/>
      <c r="O48" s="85"/>
      <c r="P48" s="222"/>
      <c r="Q48" s="222"/>
      <c r="R48" s="222"/>
      <c r="S48" s="222"/>
      <c r="T48" s="85"/>
    </row>
    <row r="49" spans="1:20" ht="15.75">
      <c r="A49" s="225" t="s">
        <v>207</v>
      </c>
      <c r="B49" s="325" t="s">
        <v>208</v>
      </c>
      <c r="C49" s="226" t="s">
        <v>209</v>
      </c>
      <c r="D49" s="227"/>
      <c r="E49" s="228" t="s">
        <v>210</v>
      </c>
      <c r="F49" s="228"/>
      <c r="G49" s="354">
        <v>1</v>
      </c>
      <c r="H49" s="269">
        <f t="shared" ref="H49:H53" si="11">IF(F49&gt;=G49,G49,F49)</f>
        <v>0</v>
      </c>
      <c r="I49" s="229"/>
      <c r="J49" s="230" t="s">
        <v>211</v>
      </c>
      <c r="K49" s="231"/>
      <c r="L49" s="360">
        <v>1</v>
      </c>
      <c r="M49" s="360">
        <f t="shared" si="10"/>
        <v>0</v>
      </c>
      <c r="N49" s="232"/>
      <c r="O49" s="85"/>
      <c r="P49" s="85"/>
      <c r="Q49" s="85"/>
      <c r="R49" s="85"/>
      <c r="S49" s="85"/>
      <c r="T49" s="85"/>
    </row>
    <row r="50" spans="1:20" ht="15.75">
      <c r="A50" s="59"/>
      <c r="B50" s="318"/>
      <c r="C50" s="61"/>
      <c r="D50" s="62" t="s">
        <v>93</v>
      </c>
      <c r="E50" s="89" t="s">
        <v>212</v>
      </c>
      <c r="F50" s="89"/>
      <c r="G50" s="272">
        <v>1</v>
      </c>
      <c r="H50" s="272">
        <f t="shared" si="11"/>
        <v>0</v>
      </c>
      <c r="I50" s="233"/>
      <c r="J50" s="105" t="s">
        <v>213</v>
      </c>
      <c r="K50" s="106"/>
      <c r="L50" s="290">
        <v>1</v>
      </c>
      <c r="M50" s="290">
        <f t="shared" si="10"/>
        <v>0</v>
      </c>
      <c r="N50" s="107"/>
      <c r="O50" s="85"/>
      <c r="P50" s="85"/>
      <c r="Q50" s="85"/>
      <c r="R50" s="85"/>
      <c r="S50" s="85"/>
      <c r="T50" s="85"/>
    </row>
    <row r="51" spans="1:20">
      <c r="A51" s="19" t="s">
        <v>214</v>
      </c>
      <c r="B51" s="317" t="s">
        <v>215</v>
      </c>
      <c r="C51" s="47" t="s">
        <v>144</v>
      </c>
      <c r="D51" s="197" t="s">
        <v>25</v>
      </c>
      <c r="E51" s="198" t="s">
        <v>216</v>
      </c>
      <c r="F51" s="198"/>
      <c r="G51" s="350">
        <v>1</v>
      </c>
      <c r="H51" s="350">
        <f t="shared" si="11"/>
        <v>0</v>
      </c>
      <c r="I51" s="234"/>
      <c r="J51" s="14" t="s">
        <v>217</v>
      </c>
      <c r="K51" s="15"/>
      <c r="L51" s="280">
        <v>1</v>
      </c>
      <c r="M51" s="280">
        <f t="shared" si="10"/>
        <v>0</v>
      </c>
      <c r="N51" s="99"/>
      <c r="O51" s="85"/>
      <c r="P51" s="85"/>
      <c r="Q51" s="85"/>
      <c r="R51" s="85"/>
      <c r="S51" s="85"/>
      <c r="T51" s="85"/>
    </row>
    <row r="52" spans="1:20" ht="15.75">
      <c r="A52" s="59"/>
      <c r="B52" s="318"/>
      <c r="C52" s="61"/>
      <c r="D52" s="62" t="s">
        <v>40</v>
      </c>
      <c r="E52" s="89" t="s">
        <v>218</v>
      </c>
      <c r="F52" s="89"/>
      <c r="G52" s="272">
        <v>1</v>
      </c>
      <c r="H52" s="272">
        <f t="shared" si="11"/>
        <v>0</v>
      </c>
      <c r="I52" s="235"/>
      <c r="J52" s="105" t="s">
        <v>219</v>
      </c>
      <c r="K52" s="106"/>
      <c r="L52" s="290">
        <v>1</v>
      </c>
      <c r="M52" s="290">
        <f t="shared" si="10"/>
        <v>0</v>
      </c>
      <c r="N52" s="107"/>
      <c r="O52" s="85"/>
      <c r="P52" s="85"/>
      <c r="Q52" s="85"/>
      <c r="R52" s="85"/>
      <c r="S52" s="85"/>
      <c r="T52" s="85"/>
    </row>
    <row r="53" spans="1:20">
      <c r="A53" s="211" t="s">
        <v>220</v>
      </c>
      <c r="B53" s="318" t="s">
        <v>221</v>
      </c>
      <c r="C53" s="212" t="s">
        <v>222</v>
      </c>
      <c r="D53" s="212" t="s">
        <v>14</v>
      </c>
      <c r="E53" s="158" t="s">
        <v>223</v>
      </c>
      <c r="F53" s="158"/>
      <c r="G53" s="348">
        <v>1</v>
      </c>
      <c r="H53" s="348">
        <f t="shared" si="11"/>
        <v>0</v>
      </c>
      <c r="I53" s="236"/>
      <c r="J53" s="113" t="s">
        <v>224</v>
      </c>
      <c r="K53" s="114"/>
      <c r="L53" s="291">
        <v>1</v>
      </c>
      <c r="M53" s="291">
        <f t="shared" si="10"/>
        <v>0</v>
      </c>
      <c r="N53" s="132"/>
      <c r="O53" s="85"/>
      <c r="P53" s="85"/>
      <c r="Q53" s="85"/>
      <c r="R53" s="85"/>
      <c r="S53" s="85"/>
      <c r="T53" s="85"/>
    </row>
    <row r="54" spans="1:20">
      <c r="A54" s="9" t="s">
        <v>225</v>
      </c>
      <c r="B54" s="316" t="s">
        <v>226</v>
      </c>
      <c r="C54" s="39" t="s">
        <v>227</v>
      </c>
      <c r="D54" s="96"/>
      <c r="E54" s="116"/>
      <c r="F54" s="116"/>
      <c r="G54" s="276"/>
      <c r="H54" s="276"/>
      <c r="I54" s="117"/>
      <c r="J54" s="14" t="s">
        <v>228</v>
      </c>
      <c r="K54" s="15"/>
      <c r="L54" s="280">
        <v>1</v>
      </c>
      <c r="M54" s="280">
        <f t="shared" si="10"/>
        <v>0</v>
      </c>
      <c r="N54" s="237"/>
      <c r="O54" s="85"/>
      <c r="P54" s="85"/>
      <c r="Q54" s="85"/>
      <c r="R54" s="85"/>
      <c r="S54" s="85"/>
      <c r="T54" s="85"/>
    </row>
    <row r="55" spans="1:20" ht="15.75">
      <c r="A55" s="19"/>
      <c r="B55" s="317"/>
      <c r="C55" s="219"/>
      <c r="D55" s="54" t="s">
        <v>14</v>
      </c>
      <c r="E55" s="23" t="s">
        <v>229</v>
      </c>
      <c r="F55" s="23"/>
      <c r="G55" s="267">
        <v>1</v>
      </c>
      <c r="H55" s="267">
        <f>IF(F55&gt;=G55,G55,F55)</f>
        <v>0</v>
      </c>
      <c r="I55" s="238"/>
      <c r="J55" s="102" t="s">
        <v>230</v>
      </c>
      <c r="K55" s="103"/>
      <c r="L55" s="289">
        <v>1</v>
      </c>
      <c r="M55" s="289">
        <f t="shared" si="10"/>
        <v>0</v>
      </c>
      <c r="N55" s="104"/>
      <c r="O55" s="85"/>
      <c r="P55" s="85"/>
      <c r="Q55" s="85"/>
      <c r="R55" s="85"/>
      <c r="S55" s="85"/>
      <c r="T55" s="85"/>
    </row>
    <row r="56" spans="1:20" ht="15.75">
      <c r="A56" s="19"/>
      <c r="B56" s="317"/>
      <c r="C56" s="219"/>
      <c r="D56" s="54" t="s">
        <v>40</v>
      </c>
      <c r="E56" s="23" t="s">
        <v>231</v>
      </c>
      <c r="F56" s="23"/>
      <c r="G56" s="267">
        <v>1</v>
      </c>
      <c r="H56" s="267">
        <f t="shared" ref="H56:H70" si="12">IF(F56&gt;=G56,G56,F56)</f>
        <v>0</v>
      </c>
      <c r="I56" s="238"/>
      <c r="J56" s="102" t="s">
        <v>232</v>
      </c>
      <c r="K56" s="103"/>
      <c r="L56" s="289">
        <v>1</v>
      </c>
      <c r="M56" s="289">
        <f t="shared" si="10"/>
        <v>0</v>
      </c>
      <c r="N56" s="104"/>
      <c r="O56" s="85"/>
      <c r="P56" s="85"/>
      <c r="Q56" s="85"/>
      <c r="R56" s="85"/>
      <c r="S56" s="85"/>
      <c r="T56" s="85"/>
    </row>
    <row r="57" spans="1:20" ht="15.75">
      <c r="A57" s="19"/>
      <c r="B57" s="317"/>
      <c r="C57" s="219"/>
      <c r="D57" s="54" t="s">
        <v>45</v>
      </c>
      <c r="E57" s="23" t="s">
        <v>233</v>
      </c>
      <c r="F57" s="23"/>
      <c r="G57" s="267">
        <v>1</v>
      </c>
      <c r="H57" s="267">
        <f t="shared" si="12"/>
        <v>0</v>
      </c>
      <c r="I57" s="238"/>
      <c r="J57" s="194" t="s">
        <v>234</v>
      </c>
      <c r="K57" s="103"/>
      <c r="L57" s="289">
        <v>1</v>
      </c>
      <c r="M57" s="289">
        <f t="shared" si="10"/>
        <v>0</v>
      </c>
      <c r="N57" s="104"/>
      <c r="O57" s="85"/>
      <c r="P57" s="85"/>
      <c r="Q57" s="85"/>
      <c r="R57" s="85"/>
      <c r="S57" s="85"/>
      <c r="T57" s="85"/>
    </row>
    <row r="58" spans="1:20" ht="15.75">
      <c r="A58" s="59"/>
      <c r="B58" s="318"/>
      <c r="C58" s="220"/>
      <c r="D58" s="62" t="s">
        <v>57</v>
      </c>
      <c r="E58" s="89" t="s">
        <v>235</v>
      </c>
      <c r="F58" s="89"/>
      <c r="G58" s="272">
        <v>1</v>
      </c>
      <c r="H58" s="272">
        <f t="shared" si="12"/>
        <v>0</v>
      </c>
      <c r="I58" s="235"/>
      <c r="J58" s="105" t="s">
        <v>236</v>
      </c>
      <c r="K58" s="106"/>
      <c r="L58" s="290">
        <v>1</v>
      </c>
      <c r="M58" s="290">
        <f t="shared" si="10"/>
        <v>0</v>
      </c>
      <c r="N58" s="107"/>
      <c r="O58" s="85"/>
      <c r="P58" s="85"/>
      <c r="Q58" s="85"/>
      <c r="R58" s="85"/>
      <c r="S58" s="85"/>
      <c r="T58" s="85"/>
    </row>
    <row r="59" spans="1:20">
      <c r="A59" s="239" t="s">
        <v>237</v>
      </c>
      <c r="B59" s="326" t="s">
        <v>238</v>
      </c>
      <c r="C59" s="240" t="s">
        <v>239</v>
      </c>
      <c r="D59" s="240" t="s">
        <v>25</v>
      </c>
      <c r="E59" s="241" t="s">
        <v>240</v>
      </c>
      <c r="F59" s="241"/>
      <c r="G59" s="355">
        <v>1</v>
      </c>
      <c r="H59" s="351">
        <f t="shared" si="12"/>
        <v>0</v>
      </c>
      <c r="I59" s="242"/>
      <c r="J59" s="243" t="s">
        <v>241</v>
      </c>
      <c r="K59" s="244"/>
      <c r="L59" s="361">
        <v>1</v>
      </c>
      <c r="M59" s="361">
        <f t="shared" si="10"/>
        <v>0</v>
      </c>
      <c r="N59" s="245"/>
      <c r="O59" s="85"/>
      <c r="P59" s="85"/>
      <c r="Q59" s="85"/>
      <c r="R59" s="85"/>
      <c r="S59" s="85"/>
      <c r="T59" s="85"/>
    </row>
    <row r="60" spans="1:20">
      <c r="A60" s="204" t="s">
        <v>242</v>
      </c>
      <c r="B60" s="317" t="s">
        <v>242</v>
      </c>
      <c r="C60" s="69" t="s">
        <v>243</v>
      </c>
      <c r="D60" s="69" t="s">
        <v>14</v>
      </c>
      <c r="E60" s="68" t="s">
        <v>242</v>
      </c>
      <c r="F60" s="68"/>
      <c r="G60" s="271">
        <v>1</v>
      </c>
      <c r="H60" s="271">
        <f t="shared" si="12"/>
        <v>0</v>
      </c>
      <c r="I60" s="207"/>
      <c r="J60" s="113" t="s">
        <v>244</v>
      </c>
      <c r="K60" s="114"/>
      <c r="L60" s="291">
        <v>1</v>
      </c>
      <c r="M60" s="291">
        <f t="shared" si="10"/>
        <v>0</v>
      </c>
      <c r="N60" s="132"/>
      <c r="O60" s="85"/>
      <c r="P60" s="85"/>
      <c r="Q60" s="85"/>
      <c r="R60" s="85"/>
      <c r="S60" s="85"/>
      <c r="T60" s="85"/>
    </row>
    <row r="61" spans="1:20">
      <c r="A61" s="200" t="s">
        <v>245</v>
      </c>
      <c r="B61" s="323" t="s">
        <v>245</v>
      </c>
      <c r="C61" s="201" t="s">
        <v>246</v>
      </c>
      <c r="D61" s="201" t="s">
        <v>14</v>
      </c>
      <c r="E61" s="202" t="s">
        <v>245</v>
      </c>
      <c r="F61" s="202"/>
      <c r="G61" s="351">
        <v>1</v>
      </c>
      <c r="H61" s="351">
        <f t="shared" si="12"/>
        <v>0</v>
      </c>
      <c r="I61" s="223"/>
      <c r="J61" s="113" t="s">
        <v>247</v>
      </c>
      <c r="K61" s="114"/>
      <c r="L61" s="291">
        <v>1</v>
      </c>
      <c r="M61" s="291">
        <f t="shared" si="10"/>
        <v>0</v>
      </c>
      <c r="N61" s="224"/>
      <c r="O61" s="85"/>
      <c r="P61" s="85"/>
      <c r="Q61" s="85"/>
      <c r="R61" s="85"/>
      <c r="S61" s="85"/>
      <c r="T61" s="85"/>
    </row>
    <row r="62" spans="1:20" ht="15.75">
      <c r="A62" s="246" t="s">
        <v>248</v>
      </c>
      <c r="B62" s="327" t="s">
        <v>249</v>
      </c>
      <c r="C62" s="247" t="s">
        <v>250</v>
      </c>
      <c r="D62" s="247" t="s">
        <v>14</v>
      </c>
      <c r="E62" s="198" t="s">
        <v>251</v>
      </c>
      <c r="F62" s="198"/>
      <c r="G62" s="350">
        <v>1</v>
      </c>
      <c r="H62" s="350">
        <f t="shared" si="12"/>
        <v>0</v>
      </c>
      <c r="I62" s="234"/>
      <c r="J62" s="14" t="s">
        <v>252</v>
      </c>
      <c r="K62" s="15"/>
      <c r="L62" s="280">
        <v>1</v>
      </c>
      <c r="M62" s="280">
        <f t="shared" si="10"/>
        <v>0</v>
      </c>
      <c r="N62" s="248"/>
      <c r="O62" s="85"/>
      <c r="P62" s="85"/>
      <c r="Q62" s="85"/>
      <c r="R62" s="85"/>
      <c r="S62" s="85"/>
      <c r="T62" s="85"/>
    </row>
    <row r="63" spans="1:20">
      <c r="A63" s="249" t="s">
        <v>253</v>
      </c>
      <c r="B63" s="328" t="s">
        <v>253</v>
      </c>
      <c r="C63" s="22" t="s">
        <v>150</v>
      </c>
      <c r="D63" s="22" t="s">
        <v>57</v>
      </c>
      <c r="E63" s="23" t="s">
        <v>254</v>
      </c>
      <c r="F63" s="23"/>
      <c r="G63" s="267">
        <v>1</v>
      </c>
      <c r="H63" s="267">
        <f t="shared" si="12"/>
        <v>0</v>
      </c>
      <c r="I63" s="238"/>
      <c r="J63" s="102" t="s">
        <v>255</v>
      </c>
      <c r="K63" s="103"/>
      <c r="L63" s="289">
        <v>1</v>
      </c>
      <c r="M63" s="289">
        <f t="shared" si="10"/>
        <v>0</v>
      </c>
      <c r="N63" s="250"/>
      <c r="O63" s="85"/>
      <c r="P63" s="85"/>
      <c r="Q63" s="85"/>
      <c r="R63" s="85"/>
      <c r="S63" s="85"/>
      <c r="T63" s="85"/>
    </row>
    <row r="64" spans="1:20">
      <c r="A64" s="251" t="s">
        <v>256</v>
      </c>
      <c r="B64" s="329" t="s">
        <v>256</v>
      </c>
      <c r="C64" s="22" t="s">
        <v>257</v>
      </c>
      <c r="D64" s="22" t="s">
        <v>25</v>
      </c>
      <c r="E64" s="23" t="s">
        <v>256</v>
      </c>
      <c r="F64" s="23"/>
      <c r="G64" s="267">
        <v>1</v>
      </c>
      <c r="H64" s="267">
        <f t="shared" si="12"/>
        <v>0</v>
      </c>
      <c r="I64" s="238"/>
      <c r="J64" s="102" t="s">
        <v>258</v>
      </c>
      <c r="K64" s="103"/>
      <c r="L64" s="289">
        <v>1</v>
      </c>
      <c r="M64" s="289">
        <f t="shared" si="10"/>
        <v>0</v>
      </c>
      <c r="N64" s="250"/>
      <c r="O64" s="85"/>
      <c r="P64" s="85"/>
      <c r="Q64" s="85"/>
      <c r="R64" s="85"/>
      <c r="S64" s="85"/>
      <c r="T64" s="85"/>
    </row>
    <row r="65" spans="1:20">
      <c r="A65" s="251" t="s">
        <v>259</v>
      </c>
      <c r="B65" s="329" t="s">
        <v>260</v>
      </c>
      <c r="C65" s="22" t="s">
        <v>261</v>
      </c>
      <c r="D65" s="22" t="s">
        <v>14</v>
      </c>
      <c r="E65" s="23" t="s">
        <v>259</v>
      </c>
      <c r="F65" s="23"/>
      <c r="G65" s="267">
        <v>2</v>
      </c>
      <c r="H65" s="267">
        <f t="shared" si="12"/>
        <v>0</v>
      </c>
      <c r="I65" s="238"/>
      <c r="J65" s="102" t="s">
        <v>262</v>
      </c>
      <c r="K65" s="103"/>
      <c r="L65" s="289">
        <v>1</v>
      </c>
      <c r="M65" s="289">
        <f t="shared" si="10"/>
        <v>0</v>
      </c>
      <c r="N65" s="250"/>
      <c r="O65" s="85"/>
      <c r="P65" s="85"/>
      <c r="Q65" s="85"/>
      <c r="R65" s="85"/>
      <c r="S65" s="85"/>
      <c r="T65" s="85"/>
    </row>
    <row r="66" spans="1:20">
      <c r="A66" s="251" t="s">
        <v>263</v>
      </c>
      <c r="B66" s="329" t="s">
        <v>264</v>
      </c>
      <c r="C66" s="22" t="s">
        <v>265</v>
      </c>
      <c r="D66" s="22" t="s">
        <v>25</v>
      </c>
      <c r="E66" s="22" t="s">
        <v>266</v>
      </c>
      <c r="F66" s="23"/>
      <c r="G66" s="267">
        <v>1</v>
      </c>
      <c r="H66" s="267">
        <f t="shared" si="12"/>
        <v>0</v>
      </c>
      <c r="I66" s="238"/>
      <c r="J66" s="102" t="s">
        <v>267</v>
      </c>
      <c r="K66" s="103"/>
      <c r="L66" s="289">
        <v>1</v>
      </c>
      <c r="M66" s="289">
        <f t="shared" si="10"/>
        <v>0</v>
      </c>
      <c r="N66" s="250"/>
      <c r="O66" s="252"/>
      <c r="P66" s="252"/>
      <c r="Q66" s="252"/>
      <c r="R66" s="252"/>
      <c r="S66" s="252"/>
      <c r="T66" s="252"/>
    </row>
    <row r="67" spans="1:20">
      <c r="A67" s="249" t="s">
        <v>268</v>
      </c>
      <c r="B67" s="328" t="s">
        <v>269</v>
      </c>
      <c r="C67" s="253" t="s">
        <v>270</v>
      </c>
      <c r="D67" s="253" t="s">
        <v>14</v>
      </c>
      <c r="E67" s="254" t="s">
        <v>271</v>
      </c>
      <c r="F67" s="254"/>
      <c r="G67" s="356">
        <v>1</v>
      </c>
      <c r="H67" s="267">
        <f t="shared" si="12"/>
        <v>0</v>
      </c>
      <c r="I67" s="255"/>
      <c r="J67" s="194" t="s">
        <v>272</v>
      </c>
      <c r="K67" s="195"/>
      <c r="L67" s="359">
        <v>1</v>
      </c>
      <c r="M67" s="359">
        <f t="shared" si="10"/>
        <v>0</v>
      </c>
      <c r="N67" s="256"/>
      <c r="O67" s="252"/>
      <c r="P67" s="252"/>
      <c r="Q67" s="252"/>
      <c r="R67" s="252"/>
      <c r="S67" s="252"/>
      <c r="T67" s="252"/>
    </row>
    <row r="68" spans="1:20">
      <c r="A68" s="251" t="s">
        <v>273</v>
      </c>
      <c r="B68" s="329" t="s">
        <v>274</v>
      </c>
      <c r="C68" s="23">
        <v>205</v>
      </c>
      <c r="D68" s="22" t="s">
        <v>14</v>
      </c>
      <c r="E68" s="23" t="s">
        <v>275</v>
      </c>
      <c r="F68" s="23"/>
      <c r="G68" s="267">
        <v>1</v>
      </c>
      <c r="H68" s="267">
        <f t="shared" si="12"/>
        <v>0</v>
      </c>
      <c r="I68" s="238"/>
      <c r="J68" s="102" t="s">
        <v>276</v>
      </c>
      <c r="K68" s="103"/>
      <c r="L68" s="289">
        <v>1</v>
      </c>
      <c r="M68" s="289">
        <f t="shared" si="10"/>
        <v>0</v>
      </c>
      <c r="N68" s="104"/>
      <c r="O68" s="252"/>
      <c r="P68" s="252"/>
      <c r="Q68" s="252"/>
      <c r="R68" s="252"/>
      <c r="S68" s="252"/>
      <c r="T68" s="252"/>
    </row>
    <row r="69" spans="1:20">
      <c r="A69" s="251" t="s">
        <v>277</v>
      </c>
      <c r="B69" s="329" t="s">
        <v>245</v>
      </c>
      <c r="C69" s="23">
        <v>207</v>
      </c>
      <c r="D69" s="22" t="s">
        <v>25</v>
      </c>
      <c r="E69" s="23" t="s">
        <v>278</v>
      </c>
      <c r="F69" s="23"/>
      <c r="G69" s="267">
        <v>1</v>
      </c>
      <c r="H69" s="267">
        <f t="shared" si="12"/>
        <v>0</v>
      </c>
      <c r="I69" s="238"/>
      <c r="J69" s="55"/>
      <c r="K69" s="56"/>
      <c r="L69" s="285"/>
      <c r="M69" s="285"/>
      <c r="N69" s="57"/>
      <c r="O69" s="252"/>
      <c r="P69" s="252"/>
      <c r="Q69" s="252"/>
      <c r="R69" s="252"/>
      <c r="S69" s="252"/>
      <c r="T69" s="252"/>
    </row>
    <row r="70" spans="1:20">
      <c r="A70" s="257" t="s">
        <v>279</v>
      </c>
      <c r="B70" s="330" t="s">
        <v>280</v>
      </c>
      <c r="C70" s="32">
        <v>901</v>
      </c>
      <c r="D70" s="31" t="s">
        <v>83</v>
      </c>
      <c r="E70" s="32" t="s">
        <v>280</v>
      </c>
      <c r="F70" s="32"/>
      <c r="G70" s="268">
        <v>1</v>
      </c>
      <c r="H70" s="268">
        <f t="shared" si="12"/>
        <v>0</v>
      </c>
      <c r="I70" s="101"/>
      <c r="J70" s="65" t="s">
        <v>281</v>
      </c>
      <c r="K70" s="66"/>
      <c r="L70" s="286">
        <v>1</v>
      </c>
      <c r="M70" s="286">
        <f>IF(K70&gt;=L70,L70,K70)</f>
        <v>0</v>
      </c>
      <c r="N70" s="258"/>
      <c r="O70" s="85"/>
      <c r="P70" s="85"/>
      <c r="Q70" s="85"/>
      <c r="R70" s="85"/>
      <c r="S70" s="85"/>
      <c r="T70" s="85"/>
    </row>
    <row r="71" spans="1:20" ht="18.75">
      <c r="A71" s="337"/>
      <c r="B71" s="339"/>
      <c r="C71" s="2"/>
      <c r="D71" s="142"/>
      <c r="E71" s="2"/>
      <c r="F71" s="128" t="s">
        <v>50</v>
      </c>
      <c r="G71" s="343">
        <f>SUM(G3:G70)</f>
        <v>55</v>
      </c>
      <c r="H71" s="344">
        <f>SUM(H3:H70)</f>
        <v>0</v>
      </c>
      <c r="I71" s="259"/>
      <c r="J71" s="260"/>
      <c r="K71" s="261" t="s">
        <v>50</v>
      </c>
      <c r="L71" s="130">
        <f>SUM(L3:L70)</f>
        <v>57</v>
      </c>
      <c r="M71" s="345">
        <f>SUM(M3:M70)</f>
        <v>0</v>
      </c>
      <c r="N71" s="224"/>
      <c r="O71" s="85"/>
      <c r="P71" s="85"/>
      <c r="Q71" s="85"/>
      <c r="R71" s="85"/>
      <c r="S71" s="85"/>
      <c r="T71" s="85"/>
    </row>
    <row r="72" spans="1:20" s="315" customFormat="1" ht="75" customHeight="1">
      <c r="A72" s="332" t="s">
        <v>282</v>
      </c>
      <c r="B72" s="333">
        <f>SUM(G71+L71+R12)</f>
        <v>121</v>
      </c>
      <c r="C72" s="334" t="s">
        <v>105</v>
      </c>
      <c r="D72" s="335">
        <f>SUM(H71,M71,S12)</f>
        <v>0</v>
      </c>
      <c r="E72" s="336" t="s">
        <v>106</v>
      </c>
      <c r="F72" s="338" t="str">
        <f>IF(D72&lt;ROUND(0.65*B72,0),"No","YES")</f>
        <v>No</v>
      </c>
      <c r="G72" s="333" t="s">
        <v>283</v>
      </c>
      <c r="H72" s="340">
        <f>IF(F72="NO",ROUND(0.65*B72,0)-D72,"")</f>
        <v>79</v>
      </c>
      <c r="I72" s="312"/>
      <c r="J72" s="313"/>
      <c r="K72" s="313"/>
      <c r="L72" s="313"/>
      <c r="M72" s="313"/>
      <c r="N72" s="314"/>
      <c r="O72" s="140"/>
      <c r="P72" s="140"/>
      <c r="Q72" s="140"/>
      <c r="R72" s="140"/>
      <c r="S72" s="140"/>
      <c r="T72" s="140"/>
    </row>
    <row r="73" spans="1:20" ht="15.75">
      <c r="A73" s="86"/>
      <c r="B73" s="331"/>
      <c r="C73" s="86"/>
      <c r="D73" s="21"/>
      <c r="E73" s="86"/>
      <c r="F73" s="86"/>
      <c r="G73" s="86"/>
      <c r="H73" s="86"/>
      <c r="I73" s="85"/>
      <c r="J73" s="262"/>
      <c r="K73" s="86"/>
      <c r="L73" s="86"/>
      <c r="M73" s="86"/>
      <c r="N73" s="85"/>
      <c r="O73" s="85"/>
      <c r="P73" s="85"/>
      <c r="Q73" s="85"/>
      <c r="R73" s="85"/>
      <c r="S73" s="85"/>
      <c r="T73" s="85"/>
    </row>
    <row r="74" spans="1:20">
      <c r="A74" s="85"/>
      <c r="B74" s="140"/>
      <c r="C74" s="85"/>
      <c r="D74" s="263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</row>
    <row r="78" spans="1:20">
      <c r="G78" s="1" t="str">
        <f>IF(F39="NO",ROUND(1*B39,0)-D39,"")</f>
        <v/>
      </c>
    </row>
  </sheetData>
  <sheetProtection algorithmName="SHA-512" hashValue="I7CIEeioIpJJssriC4mZgRpfRMZG3IuWkA8CqD7bIZOaFkd7hDS8vfTjxjnmRt2/oi/w/rLn70z3MBRppUHPiw==" saltValue="/DCAoIPrx1vKHdq9Am18Eg==" spinCount="100000" sheet="1" objects="1" scenarios="1" selectLockedCells="1"/>
  <mergeCells count="2">
    <mergeCell ref="A1:S1"/>
    <mergeCell ref="A45:A4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92eb8-6c5f-4ccf-8b5b-b9ad9689db8b">
      <Terms xmlns="http://schemas.microsoft.com/office/infopath/2007/PartnerControls"/>
    </lcf76f155ced4ddcb4097134ff3c332f>
    <TaxCatchAll xmlns="6313343b-cd5b-4274-afe6-2c48f3e8a7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B4C57E4725248A3F3273FC5D596B3" ma:contentTypeVersion="17" ma:contentTypeDescription="Create a new document." ma:contentTypeScope="" ma:versionID="c6b37b2a8468a164b20ae1b6c2fd76d7">
  <xsd:schema xmlns:xsd="http://www.w3.org/2001/XMLSchema" xmlns:xs="http://www.w3.org/2001/XMLSchema" xmlns:p="http://schemas.microsoft.com/office/2006/metadata/properties" xmlns:ns2="6313343b-cd5b-4274-afe6-2c48f3e8a788" xmlns:ns3="7e392eb8-6c5f-4ccf-8b5b-b9ad9689db8b" targetNamespace="http://schemas.microsoft.com/office/2006/metadata/properties" ma:root="true" ma:fieldsID="60a2f4236f288e6399d1db67997bdaf3" ns2:_="" ns3:_="">
    <xsd:import namespace="6313343b-cd5b-4274-afe6-2c48f3e8a788"/>
    <xsd:import namespace="7e392eb8-6c5f-4ccf-8b5b-b9ad9689db8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3343b-cd5b-4274-afe6-2c48f3e8a7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0e7c004-461b-4a45-ae0e-3d3099b2f325}" ma:internalName="TaxCatchAll" ma:showField="CatchAllData" ma:web="6313343b-cd5b-4274-afe6-2c48f3e8a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92eb8-6c5f-4ccf-8b5b-b9ad9689db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21a70a2-4337-4c4c-a157-bb3cee34a8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2F5FB5-B5CC-406A-A66E-7E8A84E60348}"/>
</file>

<file path=customXml/itemProps2.xml><?xml version="1.0" encoding="utf-8"?>
<ds:datastoreItem xmlns:ds="http://schemas.openxmlformats.org/officeDocument/2006/customXml" ds:itemID="{5BAFF274-A6AB-4CFE-8CDF-76E6ADE9AD5F}"/>
</file>

<file path=customXml/itemProps3.xml><?xml version="1.0" encoding="utf-8"?>
<ds:datastoreItem xmlns:ds="http://schemas.openxmlformats.org/officeDocument/2006/customXml" ds:itemID="{32D5AC53-8613-489F-8B60-4ECC3B8E86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Swingholm</dc:creator>
  <cp:keywords/>
  <dc:description/>
  <cp:lastModifiedBy/>
  <cp:revision/>
  <dcterms:created xsi:type="dcterms:W3CDTF">2024-03-19T19:10:35Z</dcterms:created>
  <dcterms:modified xsi:type="dcterms:W3CDTF">2024-04-01T11:13:12Z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0x01010040EB4C57E4725248A3F3273FC5D596B3</vt:lpwstr>
  </property>
  <property fmtid="{D5CDD505-2E9C-101B-9397-08002B2CF9AE}" pid="3" name="MediaServiceImageTags">
    <vt:lpwstr/>
  </property>
</Properties>
</file>